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1991-92 to 2021-2022 " sheetId="1" r:id="rId1"/>
  </sheets>
  <definedNames>
    <definedName name="_xlnm.Print_Area" localSheetId="0">'1991-92 to 2021-2022 '!$A$358:$K$386</definedName>
  </definedNames>
  <calcPr fullCalcOnLoad="1"/>
</workbook>
</file>

<file path=xl/sharedStrings.xml><?xml version="1.0" encoding="utf-8"?>
<sst xmlns="http://schemas.openxmlformats.org/spreadsheetml/2006/main" count="481" uniqueCount="95">
  <si>
    <t>Name of the state</t>
  </si>
  <si>
    <t>Area</t>
  </si>
  <si>
    <t>Production</t>
  </si>
  <si>
    <t>Yield</t>
  </si>
  <si>
    <t>Punjab</t>
  </si>
  <si>
    <t>Haryana</t>
  </si>
  <si>
    <t>Rajasthan</t>
  </si>
  <si>
    <t>NORTHERN ZONE</t>
  </si>
  <si>
    <t>Gujarat</t>
  </si>
  <si>
    <t>Maharshtra</t>
  </si>
  <si>
    <t>Madhya Pradesh</t>
  </si>
  <si>
    <t>CENTRAL ZONE</t>
  </si>
  <si>
    <t>Andhra Pradesh</t>
  </si>
  <si>
    <t>Karnataka</t>
  </si>
  <si>
    <t>Tamilnadu</t>
  </si>
  <si>
    <t>SOUTHERN ZONE</t>
  </si>
  <si>
    <t>Others</t>
  </si>
  <si>
    <t>TOTAL</t>
  </si>
  <si>
    <t xml:space="preserve">Loose cotton consumed </t>
  </si>
  <si>
    <t xml:space="preserve">but not accounted for </t>
  </si>
  <si>
    <t>in state-wise production</t>
  </si>
  <si>
    <t>GRAND TOTAL</t>
  </si>
  <si>
    <t>Orissa</t>
  </si>
  <si>
    <t>Area in Lakh hectares</t>
  </si>
  <si>
    <t>Production in lakh bales of 170 kgs each</t>
  </si>
  <si>
    <t>Yield in Kilogram / Hectare</t>
  </si>
  <si>
    <t>2003-04(Oct.-Sept.)</t>
  </si>
  <si>
    <t>2004-05(Oct.-Sept.)</t>
  </si>
  <si>
    <t xml:space="preserve">     Inclusive of Orissa</t>
  </si>
  <si>
    <t>2005-06(Oct.-Sept.)</t>
  </si>
  <si>
    <t>2006-07(Oct.-Sept.)</t>
  </si>
  <si>
    <t xml:space="preserve">1999-2000 (Oct.-Sept.) </t>
  </si>
  <si>
    <t>2000-01(Oct.-Sept.)</t>
  </si>
  <si>
    <t>2001-02(Oct.-Sept.)</t>
  </si>
  <si>
    <t>2002-03(Oct.Sept)</t>
  </si>
  <si>
    <t xml:space="preserve">  Inclusive of Orissa</t>
  </si>
  <si>
    <t xml:space="preserve">2007-08(Oct.-Sept.) </t>
  </si>
  <si>
    <t>2008-09(Oct.-Sept.)</t>
  </si>
  <si>
    <t xml:space="preserve">COTTON SEASON (OCT-SEPT)  2003-04 TO 2006-2007 </t>
  </si>
  <si>
    <t xml:space="preserve">2009-10 (Oct.-Sept.) </t>
  </si>
  <si>
    <t>COTTON SEASON (OCT-SEPT)  2007-08 to 2009-10</t>
  </si>
  <si>
    <t>Pressed bales</t>
  </si>
  <si>
    <t>Total</t>
  </si>
  <si>
    <t>Loose Cotton</t>
  </si>
  <si>
    <t>2010-11 production is rounded off to 339.00 lakh bales</t>
  </si>
  <si>
    <t>COTTON SEASON (OCT-SEPT)  2010-11 and 2011-12</t>
  </si>
  <si>
    <t>Cont...</t>
  </si>
  <si>
    <t>Cont....</t>
  </si>
  <si>
    <t>Cont.....</t>
  </si>
  <si>
    <t>Loose Cotton delivery is based on the survey of "loose cotton delivery and consumption in India"  undertaken by ATIRA</t>
  </si>
  <si>
    <t>Loose Cotton delivery is based on the survey of "loose cotton delivery and consumption in India" undertaken by ATIRA</t>
  </si>
  <si>
    <t xml:space="preserve">2010-11 </t>
  </si>
  <si>
    <t>COTTON SEASON (OCT-SEPT)  2012-13 and 2013-14</t>
  </si>
  <si>
    <t xml:space="preserve"> </t>
  </si>
  <si>
    <t>1997-98 (Oct.-Sept.)</t>
  </si>
  <si>
    <t>1998-99 (Oct.-Sept.)</t>
  </si>
  <si>
    <t>Area (Final)</t>
  </si>
  <si>
    <t xml:space="preserve">2011-12  </t>
  </si>
  <si>
    <t>Telangana</t>
  </si>
  <si>
    <t xml:space="preserve">Production </t>
  </si>
  <si>
    <t xml:space="preserve">Area </t>
  </si>
  <si>
    <t xml:space="preserve">2012-13 </t>
  </si>
  <si>
    <t xml:space="preserve">2013-14 </t>
  </si>
  <si>
    <t>COTTON SEASON (OCT-SEPT)  2014-15 and 2015-16</t>
  </si>
  <si>
    <r>
      <t>2014-15</t>
    </r>
    <r>
      <rPr>
        <b/>
        <sz val="16"/>
        <color indexed="10"/>
        <rFont val="Arial"/>
        <family val="2"/>
      </rPr>
      <t xml:space="preserve"> </t>
    </r>
  </si>
  <si>
    <t xml:space="preserve">2015-16 </t>
  </si>
  <si>
    <t xml:space="preserve">2016-17 </t>
  </si>
  <si>
    <t>COTTON SEASON (OCT-SEPT)  2016-17 and 2017-18</t>
  </si>
  <si>
    <t xml:space="preserve">2017-18 </t>
  </si>
  <si>
    <t>Ministry of Textiles, Government of India on 14.09.2020 has formulated  a Committee on Cotton Production and Consumption.</t>
  </si>
  <si>
    <t xml:space="preserve">Ministry of Textiles, Government of India vide its Resolution No. 1/23/2014-Cotton dated 03.08.2020 has abolished Cotton Advisory Board in consonance with the Government of India vision of 'Minimum Government and Maximum Governance'. </t>
  </si>
  <si>
    <t xml:space="preserve">STATE-WISE AREA UNDER COTTON AND PRODUCTION </t>
  </si>
  <si>
    <t>1991-1992(Sept.-Aug.)</t>
  </si>
  <si>
    <t>1992-1993(Sept.-Aug.)</t>
  </si>
  <si>
    <t>1993-1994 (Sept.-Aug.)</t>
  </si>
  <si>
    <t>1994-1995 (Sept.-Aug.)</t>
  </si>
  <si>
    <t xml:space="preserve">1995-96 (Sept.-Sept) </t>
  </si>
  <si>
    <t xml:space="preserve">1996-97 (Sept.-Sept.) </t>
  </si>
  <si>
    <t xml:space="preserve">COTTON SEASON 1991-92 TO 1994-95 </t>
  </si>
  <si>
    <t xml:space="preserve">COTTON SEASON  1995-96 TO 1998-99 </t>
  </si>
  <si>
    <t xml:space="preserve">COTTON SEASON (OCT-SEPT)  1999-2000 TO 2002-2003 </t>
  </si>
  <si>
    <t xml:space="preserve">P - Provisional </t>
  </si>
  <si>
    <t>2018-19</t>
  </si>
  <si>
    <t>--</t>
  </si>
  <si>
    <t>COTTON SEASON (OCT-SEPT)  2019-20 and 2020-21</t>
  </si>
  <si>
    <t>Loose Cotton delivery is based on the survey of "loose cotton delivery and consumption in India"  undertaken by Sardar Vallabhbhai Patel International School of Textiles and Management</t>
  </si>
  <si>
    <t>COTTON SEASON (OCT-SEPT)  2018-19</t>
  </si>
  <si>
    <t xml:space="preserve">2019-20 </t>
  </si>
  <si>
    <t>2020-21</t>
  </si>
  <si>
    <t>2021-22</t>
  </si>
  <si>
    <t>COTTON SEASON (OCT-SEPT)  2021-22</t>
  </si>
  <si>
    <t>2023-24(P)*</t>
  </si>
  <si>
    <t>COTTON SEASON (OCT-SEPT) 2022-23 and 2023-24</t>
  </si>
  <si>
    <t>* - As estimated by Committee on Cotton Production and Consumption (COCPC) in its meeting held on 24.06.2024</t>
  </si>
  <si>
    <t>2022-23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</si>
</sst>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&quot;Rs.&quot;#,##0;\-&quot;Rs.&quot;#,##0"/>
    <numFmt numFmtId="193" formatCode="&quot;Rs.&quot;#,##0;[Red]\-&quot;Rs.&quot;#,##0"/>
    <numFmt numFmtId="194" formatCode="&quot;Rs.&quot;#,##0.00;\-&quot;Rs.&quot;#,##0.00"/>
    <numFmt numFmtId="195" formatCode="&quot;Rs.&quot;#,##0.00;[Red]\-&quot;Rs.&quot;#,##0.00"/>
    <numFmt numFmtId="196" formatCode="_-&quot;Rs.&quot;* #,##0_-;\-&quot;Rs.&quot;* #,##0_-;_-&quot;Rs.&quot;* &quot;-&quot;_-;_-@_-"/>
    <numFmt numFmtId="197" formatCode="_-&quot;Rs.&quot;* #,##0.00_-;\-&quot;Rs.&quot;* #,##0.00_-;_-&quot;Rs.&quot;* &quot;-&quot;??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</numFmts>
  <fonts count="57">
    <font>
      <sz val="10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>
        <color theme="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8" fillId="0" borderId="13" xfId="0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2" fontId="8" fillId="0" borderId="12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horizontal="center" shrinkToFit="1"/>
    </xf>
    <xf numFmtId="2" fontId="8" fillId="0" borderId="13" xfId="0" applyNumberFormat="1" applyFont="1" applyFill="1" applyBorder="1" applyAlignment="1">
      <alignment shrinkToFit="1"/>
    </xf>
    <xf numFmtId="2" fontId="9" fillId="0" borderId="10" xfId="0" applyNumberFormat="1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2" fontId="8" fillId="0" borderId="15" xfId="0" applyNumberFormat="1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shrinkToFit="1"/>
    </xf>
    <xf numFmtId="2" fontId="8" fillId="0" borderId="14" xfId="0" applyNumberFormat="1" applyFont="1" applyFill="1" applyBorder="1" applyAlignment="1">
      <alignment shrinkToFit="1"/>
    </xf>
    <xf numFmtId="0" fontId="8" fillId="0" borderId="15" xfId="0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shrinkToFit="1"/>
    </xf>
    <xf numFmtId="2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 shrinkToFi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 shrinkToFit="1"/>
    </xf>
    <xf numFmtId="2" fontId="12" fillId="0" borderId="12" xfId="0" applyNumberFormat="1" applyFont="1" applyFill="1" applyBorder="1" applyAlignment="1">
      <alignment horizontal="center" shrinkToFit="1"/>
    </xf>
    <xf numFmtId="2" fontId="12" fillId="0" borderId="17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Alignment="1">
      <alignment shrinkToFit="1"/>
    </xf>
    <xf numFmtId="2" fontId="12" fillId="0" borderId="12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9" fillId="0" borderId="16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right" wrapText="1"/>
    </xf>
    <xf numFmtId="2" fontId="9" fillId="0" borderId="12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horizontal="center" shrinkToFit="1"/>
    </xf>
    <xf numFmtId="2" fontId="12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 quotePrefix="1">
      <alignment shrinkToFit="1"/>
    </xf>
    <xf numFmtId="0" fontId="9" fillId="0" borderId="19" xfId="0" applyFont="1" applyFill="1" applyBorder="1" applyAlignment="1">
      <alignment horizontal="center" vertical="center" shrinkToFit="1"/>
    </xf>
    <xf numFmtId="2" fontId="8" fillId="0" borderId="19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center" shrinkToFit="1"/>
    </xf>
    <xf numFmtId="2" fontId="12" fillId="0" borderId="19" xfId="0" applyNumberFormat="1" applyFont="1" applyFill="1" applyBorder="1" applyAlignment="1">
      <alignment shrinkToFit="1"/>
    </xf>
    <xf numFmtId="2" fontId="9" fillId="0" borderId="19" xfId="0" applyNumberFormat="1" applyFont="1" applyFill="1" applyBorder="1" applyAlignment="1">
      <alignment horizontal="right" wrapText="1"/>
    </xf>
    <xf numFmtId="2" fontId="9" fillId="0" borderId="19" xfId="0" applyNumberFormat="1" applyFont="1" applyFill="1" applyBorder="1" applyAlignment="1">
      <alignment horizontal="center" shrinkToFit="1"/>
    </xf>
    <xf numFmtId="0" fontId="17" fillId="0" borderId="0" xfId="0" applyFont="1" applyFill="1" applyAlignment="1">
      <alignment vertical="center"/>
    </xf>
    <xf numFmtId="0" fontId="8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horizontal="right" shrinkToFit="1"/>
    </xf>
    <xf numFmtId="0" fontId="10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9" fillId="0" borderId="19" xfId="0" applyNumberFormat="1" applyFont="1" applyFill="1" applyBorder="1" applyAlignment="1">
      <alignment shrinkToFit="1"/>
    </xf>
    <xf numFmtId="0" fontId="0" fillId="0" borderId="21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left" shrinkToFit="1"/>
    </xf>
    <xf numFmtId="2" fontId="8" fillId="0" borderId="21" xfId="0" applyNumberFormat="1" applyFont="1" applyFill="1" applyBorder="1" applyAlignment="1">
      <alignment shrinkToFit="1"/>
    </xf>
    <xf numFmtId="2" fontId="8" fillId="0" borderId="22" xfId="0" applyNumberFormat="1" applyFont="1" applyFill="1" applyBorder="1" applyAlignment="1">
      <alignment shrinkToFit="1"/>
    </xf>
    <xf numFmtId="0" fontId="8" fillId="0" borderId="23" xfId="0" applyFont="1" applyFill="1" applyBorder="1" applyAlignment="1">
      <alignment shrinkToFit="1"/>
    </xf>
    <xf numFmtId="2" fontId="8" fillId="0" borderId="24" xfId="0" applyNumberFormat="1" applyFont="1" applyFill="1" applyBorder="1" applyAlignment="1">
      <alignment shrinkToFit="1"/>
    </xf>
    <xf numFmtId="0" fontId="9" fillId="0" borderId="17" xfId="0" applyFont="1" applyFill="1" applyBorder="1" applyAlignment="1">
      <alignment horizontal="left" shrinkToFit="1"/>
    </xf>
    <xf numFmtId="2" fontId="9" fillId="0" borderId="15" xfId="0" applyNumberFormat="1" applyFont="1" applyFill="1" applyBorder="1" applyAlignment="1">
      <alignment shrinkToFit="1"/>
    </xf>
    <xf numFmtId="2" fontId="9" fillId="0" borderId="11" xfId="0" applyNumberFormat="1" applyFont="1" applyFill="1" applyBorder="1" applyAlignment="1">
      <alignment shrinkToFit="1"/>
    </xf>
    <xf numFmtId="2" fontId="9" fillId="0" borderId="0" xfId="0" applyNumberFormat="1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8" fillId="0" borderId="21" xfId="0" applyFont="1" applyFill="1" applyBorder="1" applyAlignment="1">
      <alignment shrinkToFit="1"/>
    </xf>
    <xf numFmtId="2" fontId="9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shrinkToFit="1"/>
    </xf>
    <xf numFmtId="2" fontId="8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horizontal="left" shrinkToFit="1"/>
    </xf>
    <xf numFmtId="2" fontId="9" fillId="0" borderId="23" xfId="0" applyNumberFormat="1" applyFont="1" applyFill="1" applyBorder="1" applyAlignment="1">
      <alignment shrinkToFit="1"/>
    </xf>
    <xf numFmtId="2" fontId="9" fillId="0" borderId="13" xfId="0" applyNumberFormat="1" applyFont="1" applyFill="1" applyBorder="1" applyAlignment="1">
      <alignment shrinkToFit="1"/>
    </xf>
    <xf numFmtId="2" fontId="9" fillId="0" borderId="24" xfId="0" applyNumberFormat="1" applyFont="1" applyFill="1" applyBorder="1" applyAlignment="1">
      <alignment shrinkToFit="1"/>
    </xf>
    <xf numFmtId="0" fontId="9" fillId="0" borderId="13" xfId="0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horizontal="right" shrinkToFit="1"/>
    </xf>
    <xf numFmtId="0" fontId="8" fillId="0" borderId="24" xfId="0" applyFont="1" applyFill="1" applyBorder="1" applyAlignment="1">
      <alignment shrinkToFit="1"/>
    </xf>
    <xf numFmtId="0" fontId="9" fillId="0" borderId="17" xfId="0" applyFont="1" applyFill="1" applyBorder="1" applyAlignment="1">
      <alignment shrinkToFit="1"/>
    </xf>
    <xf numFmtId="0" fontId="19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0" xfId="0" applyFont="1" applyFill="1" applyBorder="1" applyAlignment="1">
      <alignment shrinkToFit="1"/>
    </xf>
    <xf numFmtId="2" fontId="12" fillId="0" borderId="19" xfId="0" applyNumberFormat="1" applyFont="1" applyFill="1" applyBorder="1" applyAlignment="1">
      <alignment horizontal="right" wrapText="1"/>
    </xf>
    <xf numFmtId="2" fontId="12" fillId="0" borderId="19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wrapText="1"/>
    </xf>
    <xf numFmtId="0" fontId="9" fillId="0" borderId="0" xfId="0" applyFont="1" applyFill="1" applyBorder="1" applyAlignment="1">
      <alignment horizontal="right" shrinkToFit="1"/>
    </xf>
    <xf numFmtId="2" fontId="12" fillId="0" borderId="0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 quotePrefix="1">
      <alignment horizontal="center" shrinkToFit="1"/>
    </xf>
    <xf numFmtId="0" fontId="8" fillId="0" borderId="0" xfId="0" applyFont="1" applyFill="1" applyAlignment="1">
      <alignment/>
    </xf>
    <xf numFmtId="0" fontId="22" fillId="0" borderId="0" xfId="0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horizont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shrinkToFit="1"/>
    </xf>
    <xf numFmtId="0" fontId="15" fillId="0" borderId="0" xfId="0" applyFont="1" applyAlignment="1">
      <alignment horizontal="center" wrapText="1"/>
    </xf>
    <xf numFmtId="0" fontId="9" fillId="0" borderId="19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6" xfId="0" applyFont="1" applyFill="1" applyBorder="1" applyAlignment="1">
      <alignment horizont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79</xdr:row>
      <xdr:rowOff>76200</xdr:rowOff>
    </xdr:from>
    <xdr:to>
      <xdr:col>11</xdr:col>
      <xdr:colOff>342900</xdr:colOff>
      <xdr:row>79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11210925" y="190023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79</xdr:row>
      <xdr:rowOff>85725</xdr:rowOff>
    </xdr:from>
    <xdr:to>
      <xdr:col>10</xdr:col>
      <xdr:colOff>238125</xdr:colOff>
      <xdr:row>79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0163175" y="190119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79</xdr:row>
      <xdr:rowOff>66675</xdr:rowOff>
    </xdr:from>
    <xdr:to>
      <xdr:col>8</xdr:col>
      <xdr:colOff>342900</xdr:colOff>
      <xdr:row>79</xdr:row>
      <xdr:rowOff>133350</xdr:rowOff>
    </xdr:to>
    <xdr:sp>
      <xdr:nvSpPr>
        <xdr:cNvPr id="3" name="AutoShape 9"/>
        <xdr:cNvSpPr>
          <a:spLocks/>
        </xdr:cNvSpPr>
      </xdr:nvSpPr>
      <xdr:spPr>
        <a:xfrm>
          <a:off x="842962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79</xdr:row>
      <xdr:rowOff>66675</xdr:rowOff>
    </xdr:from>
    <xdr:to>
      <xdr:col>7</xdr:col>
      <xdr:colOff>190500</xdr:colOff>
      <xdr:row>79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7277100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79</xdr:row>
      <xdr:rowOff>85725</xdr:rowOff>
    </xdr:from>
    <xdr:to>
      <xdr:col>5</xdr:col>
      <xdr:colOff>314325</xdr:colOff>
      <xdr:row>79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5438775" y="190119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79</xdr:row>
      <xdr:rowOff>66675</xdr:rowOff>
    </xdr:from>
    <xdr:to>
      <xdr:col>4</xdr:col>
      <xdr:colOff>209550</xdr:colOff>
      <xdr:row>79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444817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79</xdr:row>
      <xdr:rowOff>66675</xdr:rowOff>
    </xdr:from>
    <xdr:to>
      <xdr:col>2</xdr:col>
      <xdr:colOff>333375</xdr:colOff>
      <xdr:row>79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267652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79</xdr:row>
      <xdr:rowOff>57150</xdr:rowOff>
    </xdr:from>
    <xdr:to>
      <xdr:col>1</xdr:col>
      <xdr:colOff>266700</xdr:colOff>
      <xdr:row>79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1752600" y="189833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9525</xdr:rowOff>
    </xdr:from>
    <xdr:to>
      <xdr:col>0</xdr:col>
      <xdr:colOff>76200</xdr:colOff>
      <xdr:row>85</xdr:row>
      <xdr:rowOff>76200</xdr:rowOff>
    </xdr:to>
    <xdr:sp>
      <xdr:nvSpPr>
        <xdr:cNvPr id="9" name="AutoShape 15"/>
        <xdr:cNvSpPr>
          <a:spLocks/>
        </xdr:cNvSpPr>
      </xdr:nvSpPr>
      <xdr:spPr>
        <a:xfrm>
          <a:off x="9525" y="204311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9525</xdr:rowOff>
    </xdr:from>
    <xdr:to>
      <xdr:col>0</xdr:col>
      <xdr:colOff>76200</xdr:colOff>
      <xdr:row>115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9525" y="260985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109</xdr:row>
      <xdr:rowOff>57150</xdr:rowOff>
    </xdr:from>
    <xdr:to>
      <xdr:col>1</xdr:col>
      <xdr:colOff>209550</xdr:colOff>
      <xdr:row>109</xdr:row>
      <xdr:rowOff>123825</xdr:rowOff>
    </xdr:to>
    <xdr:sp>
      <xdr:nvSpPr>
        <xdr:cNvPr id="11" name="AutoShape 4"/>
        <xdr:cNvSpPr>
          <a:spLocks/>
        </xdr:cNvSpPr>
      </xdr:nvSpPr>
      <xdr:spPr>
        <a:xfrm>
          <a:off x="1695450" y="249840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109</xdr:row>
      <xdr:rowOff>19050</xdr:rowOff>
    </xdr:from>
    <xdr:to>
      <xdr:col>2</xdr:col>
      <xdr:colOff>361950</xdr:colOff>
      <xdr:row>109</xdr:row>
      <xdr:rowOff>85725</xdr:rowOff>
    </xdr:to>
    <xdr:sp>
      <xdr:nvSpPr>
        <xdr:cNvPr id="12" name="AutoShape 5"/>
        <xdr:cNvSpPr>
          <a:spLocks/>
        </xdr:cNvSpPr>
      </xdr:nvSpPr>
      <xdr:spPr>
        <a:xfrm>
          <a:off x="2705100" y="249459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109</xdr:row>
      <xdr:rowOff>9525</xdr:rowOff>
    </xdr:from>
    <xdr:to>
      <xdr:col>5</xdr:col>
      <xdr:colOff>257175</xdr:colOff>
      <xdr:row>109</xdr:row>
      <xdr:rowOff>76200</xdr:rowOff>
    </xdr:to>
    <xdr:sp>
      <xdr:nvSpPr>
        <xdr:cNvPr id="13" name="AutoShape 3"/>
        <xdr:cNvSpPr>
          <a:spLocks/>
        </xdr:cNvSpPr>
      </xdr:nvSpPr>
      <xdr:spPr>
        <a:xfrm>
          <a:off x="5381625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109</xdr:row>
      <xdr:rowOff>19050</xdr:rowOff>
    </xdr:from>
    <xdr:to>
      <xdr:col>11</xdr:col>
      <xdr:colOff>295275</xdr:colOff>
      <xdr:row>109</xdr:row>
      <xdr:rowOff>85725</xdr:rowOff>
    </xdr:to>
    <xdr:sp>
      <xdr:nvSpPr>
        <xdr:cNvPr id="14" name="AutoShape 29"/>
        <xdr:cNvSpPr>
          <a:spLocks/>
        </xdr:cNvSpPr>
      </xdr:nvSpPr>
      <xdr:spPr>
        <a:xfrm>
          <a:off x="11163300" y="249459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109</xdr:row>
      <xdr:rowOff>9525</xdr:rowOff>
    </xdr:from>
    <xdr:to>
      <xdr:col>8</xdr:col>
      <xdr:colOff>295275</xdr:colOff>
      <xdr:row>109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838200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28575</xdr:rowOff>
    </xdr:from>
    <xdr:to>
      <xdr:col>4</xdr:col>
      <xdr:colOff>152400</xdr:colOff>
      <xdr:row>109</xdr:row>
      <xdr:rowOff>95250</xdr:rowOff>
    </xdr:to>
    <xdr:sp>
      <xdr:nvSpPr>
        <xdr:cNvPr id="16" name="AutoShape 3"/>
        <xdr:cNvSpPr>
          <a:spLocks/>
        </xdr:cNvSpPr>
      </xdr:nvSpPr>
      <xdr:spPr>
        <a:xfrm>
          <a:off x="4391025" y="249555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109</xdr:row>
      <xdr:rowOff>9525</xdr:rowOff>
    </xdr:from>
    <xdr:to>
      <xdr:col>7</xdr:col>
      <xdr:colOff>171450</xdr:colOff>
      <xdr:row>109</xdr:row>
      <xdr:rowOff>76200</xdr:rowOff>
    </xdr:to>
    <xdr:sp>
      <xdr:nvSpPr>
        <xdr:cNvPr id="17" name="AutoShape 3"/>
        <xdr:cNvSpPr>
          <a:spLocks/>
        </xdr:cNvSpPr>
      </xdr:nvSpPr>
      <xdr:spPr>
        <a:xfrm>
          <a:off x="725805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109</xdr:row>
      <xdr:rowOff>9525</xdr:rowOff>
    </xdr:from>
    <xdr:to>
      <xdr:col>10</xdr:col>
      <xdr:colOff>133350</xdr:colOff>
      <xdr:row>109</xdr:row>
      <xdr:rowOff>76200</xdr:rowOff>
    </xdr:to>
    <xdr:sp>
      <xdr:nvSpPr>
        <xdr:cNvPr id="18" name="AutoShape 3"/>
        <xdr:cNvSpPr>
          <a:spLocks/>
        </xdr:cNvSpPr>
      </xdr:nvSpPr>
      <xdr:spPr>
        <a:xfrm>
          <a:off x="1005840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139</xdr:row>
      <xdr:rowOff>19050</xdr:rowOff>
    </xdr:from>
    <xdr:to>
      <xdr:col>2</xdr:col>
      <xdr:colOff>304800</xdr:colOff>
      <xdr:row>139</xdr:row>
      <xdr:rowOff>85725</xdr:rowOff>
    </xdr:to>
    <xdr:sp>
      <xdr:nvSpPr>
        <xdr:cNvPr id="19" name="AutoShape 29"/>
        <xdr:cNvSpPr>
          <a:spLocks/>
        </xdr:cNvSpPr>
      </xdr:nvSpPr>
      <xdr:spPr>
        <a:xfrm>
          <a:off x="2647950" y="305943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146</xdr:row>
      <xdr:rowOff>9525</xdr:rowOff>
    </xdr:from>
    <xdr:to>
      <xdr:col>0</xdr:col>
      <xdr:colOff>76200</xdr:colOff>
      <xdr:row>146</xdr:row>
      <xdr:rowOff>76200</xdr:rowOff>
    </xdr:to>
    <xdr:sp>
      <xdr:nvSpPr>
        <xdr:cNvPr id="20" name="AutoShape 15"/>
        <xdr:cNvSpPr>
          <a:spLocks/>
        </xdr:cNvSpPr>
      </xdr:nvSpPr>
      <xdr:spPr>
        <a:xfrm>
          <a:off x="9525" y="31946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66675</xdr:colOff>
      <xdr:row>139</xdr:row>
      <xdr:rowOff>66675</xdr:rowOff>
    </xdr:to>
    <xdr:sp>
      <xdr:nvSpPr>
        <xdr:cNvPr id="21" name="AutoShape 29"/>
        <xdr:cNvSpPr>
          <a:spLocks/>
        </xdr:cNvSpPr>
      </xdr:nvSpPr>
      <xdr:spPr>
        <a:xfrm>
          <a:off x="3381375" y="305752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387"/>
  <sheetViews>
    <sheetView tabSelected="1" zoomScale="90" zoomScaleNormal="90" zoomScaleSheetLayoutView="85" workbookViewId="0" topLeftCell="A352">
      <selection activeCell="O372" sqref="O372"/>
    </sheetView>
  </sheetViews>
  <sheetFormatPr defaultColWidth="9.140625" defaultRowHeight="12.75"/>
  <cols>
    <col min="1" max="1" width="23.28125" style="2" customWidth="1"/>
    <col min="2" max="2" width="12.8515625" style="2" customWidth="1"/>
    <col min="3" max="3" width="14.57421875" style="2" customWidth="1"/>
    <col min="4" max="4" width="13.8515625" style="2" customWidth="1"/>
    <col min="5" max="5" width="13.28125" style="2" customWidth="1"/>
    <col min="6" max="6" width="16.421875" style="2" customWidth="1"/>
    <col min="7" max="7" width="13.00390625" style="2" customWidth="1"/>
    <col min="8" max="8" width="15.00390625" style="2" customWidth="1"/>
    <col min="9" max="9" width="13.7109375" style="2" customWidth="1"/>
    <col min="10" max="10" width="13.8515625" style="2" customWidth="1"/>
    <col min="11" max="11" width="14.140625" style="2" customWidth="1"/>
    <col min="12" max="12" width="9.8515625" style="2" customWidth="1"/>
    <col min="13" max="13" width="14.00390625" style="2" customWidth="1"/>
    <col min="14" max="14" width="9.28125" style="2" bestFit="1" customWidth="1"/>
    <col min="15" max="15" width="9.28125" style="2" customWidth="1"/>
    <col min="16" max="16" width="11.7109375" style="2" customWidth="1"/>
    <col min="17" max="17" width="9.140625" style="2" customWidth="1"/>
    <col min="18" max="18" width="9.28125" style="2" customWidth="1"/>
    <col min="19" max="16384" width="9.140625" style="2" customWidth="1"/>
  </cols>
  <sheetData>
    <row r="2" spans="1:14" ht="20.25">
      <c r="A2" s="162" t="s">
        <v>71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57"/>
    </row>
    <row r="3" spans="1:14" ht="18">
      <c r="A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ht="18">
      <c r="C4" s="56" t="s">
        <v>78</v>
      </c>
    </row>
    <row r="5" ht="18">
      <c r="C5" s="56"/>
    </row>
    <row r="7" ht="12.75">
      <c r="J7" s="40" t="s">
        <v>23</v>
      </c>
    </row>
    <row r="8" ht="12.75">
      <c r="J8" s="40" t="s">
        <v>24</v>
      </c>
    </row>
    <row r="9" ht="12.75">
      <c r="J9" s="40" t="s">
        <v>25</v>
      </c>
    </row>
    <row r="11" spans="1:13" ht="15.75">
      <c r="A11" s="155" t="s">
        <v>0</v>
      </c>
      <c r="B11" s="157" t="s">
        <v>72</v>
      </c>
      <c r="C11" s="158"/>
      <c r="D11" s="159"/>
      <c r="E11" s="157" t="s">
        <v>73</v>
      </c>
      <c r="F11" s="158"/>
      <c r="G11" s="159"/>
      <c r="H11" s="161" t="s">
        <v>74</v>
      </c>
      <c r="I11" s="161"/>
      <c r="J11" s="161"/>
      <c r="K11" s="161" t="s">
        <v>75</v>
      </c>
      <c r="L11" s="161"/>
      <c r="M11" s="161"/>
    </row>
    <row r="12" spans="1:13" ht="15" customHeight="1">
      <c r="A12" s="156"/>
      <c r="B12" s="88" t="s">
        <v>1</v>
      </c>
      <c r="C12" s="58" t="s">
        <v>2</v>
      </c>
      <c r="D12" s="89" t="s">
        <v>3</v>
      </c>
      <c r="E12" s="58" t="s">
        <v>1</v>
      </c>
      <c r="F12" s="89" t="s">
        <v>2</v>
      </c>
      <c r="G12" s="58" t="s">
        <v>3</v>
      </c>
      <c r="H12" s="89" t="s">
        <v>1</v>
      </c>
      <c r="I12" s="58" t="s">
        <v>2</v>
      </c>
      <c r="J12" s="89" t="s">
        <v>3</v>
      </c>
      <c r="K12" s="58" t="s">
        <v>1</v>
      </c>
      <c r="L12" s="89" t="s">
        <v>2</v>
      </c>
      <c r="M12" s="58" t="s">
        <v>3</v>
      </c>
    </row>
    <row r="13" spans="1:13" ht="15">
      <c r="A13" s="90" t="s">
        <v>4</v>
      </c>
      <c r="B13" s="91">
        <v>6.8</v>
      </c>
      <c r="C13" s="19">
        <v>23.71</v>
      </c>
      <c r="D13" s="92">
        <f>F13/E13*170</f>
        <v>532.9268292682927</v>
      </c>
      <c r="E13" s="19">
        <v>6.97</v>
      </c>
      <c r="F13" s="92">
        <v>21.85</v>
      </c>
      <c r="G13" s="19">
        <v>532.93</v>
      </c>
      <c r="H13" s="92">
        <v>7.01</v>
      </c>
      <c r="I13" s="19">
        <v>14</v>
      </c>
      <c r="J13" s="92">
        <v>339.51</v>
      </c>
      <c r="K13" s="21">
        <v>6.06</v>
      </c>
      <c r="L13" s="92">
        <v>15</v>
      </c>
      <c r="M13" s="19">
        <v>425.79</v>
      </c>
    </row>
    <row r="14" spans="1:13" ht="15">
      <c r="A14" s="90" t="s">
        <v>5</v>
      </c>
      <c r="B14" s="18">
        <v>4.9</v>
      </c>
      <c r="C14" s="24">
        <v>14.06</v>
      </c>
      <c r="D14" s="25">
        <f>C14/B14*170</f>
        <v>487.79591836734687</v>
      </c>
      <c r="E14" s="24">
        <v>5.43</v>
      </c>
      <c r="F14" s="25">
        <v>14.06</v>
      </c>
      <c r="G14" s="24">
        <v>440.18</v>
      </c>
      <c r="H14" s="25">
        <v>4.9</v>
      </c>
      <c r="I14" s="24">
        <v>10</v>
      </c>
      <c r="J14" s="25">
        <v>346.93</v>
      </c>
      <c r="K14" s="4">
        <v>5.52</v>
      </c>
      <c r="L14" s="25">
        <v>11.5</v>
      </c>
      <c r="M14" s="24">
        <v>354.16</v>
      </c>
    </row>
    <row r="15" spans="1:13" ht="15">
      <c r="A15" s="90" t="s">
        <v>6</v>
      </c>
      <c r="B15" s="93">
        <v>4.54</v>
      </c>
      <c r="C15" s="15">
        <v>10.23</v>
      </c>
      <c r="D15" s="94">
        <f>C15/B15*170</f>
        <v>383.06167400881054</v>
      </c>
      <c r="E15" s="28">
        <v>4.71</v>
      </c>
      <c r="F15" s="94">
        <v>10.84</v>
      </c>
      <c r="G15" s="15">
        <v>391.25</v>
      </c>
      <c r="H15" s="94">
        <v>4.55</v>
      </c>
      <c r="I15" s="15">
        <v>11</v>
      </c>
      <c r="J15" s="94">
        <v>410.98</v>
      </c>
      <c r="K15" s="28">
        <v>4.61</v>
      </c>
      <c r="L15" s="94">
        <v>10</v>
      </c>
      <c r="M15" s="15">
        <v>368.76</v>
      </c>
    </row>
    <row r="16" spans="1:13" ht="15.75">
      <c r="A16" s="95" t="s">
        <v>7</v>
      </c>
      <c r="B16" s="96">
        <f>SUM(B13:B15)</f>
        <v>16.24</v>
      </c>
      <c r="C16" s="97">
        <f>SUM(C13:C15)</f>
        <v>48</v>
      </c>
      <c r="D16" s="98">
        <f aca="true" t="shared" si="0" ref="D16:D30">C16/B16*170</f>
        <v>502.4630541871922</v>
      </c>
      <c r="E16" s="97">
        <f>SUM(E13:E15)</f>
        <v>17.11</v>
      </c>
      <c r="F16" s="98">
        <f>SUM(F13:F15)</f>
        <v>46.75</v>
      </c>
      <c r="G16" s="97">
        <v>464.49</v>
      </c>
      <c r="H16" s="98">
        <f>SUM(H13:H15)</f>
        <v>16.46</v>
      </c>
      <c r="I16" s="97">
        <f>SUM(I13:I15)</f>
        <v>35</v>
      </c>
      <c r="J16" s="98">
        <v>361.48</v>
      </c>
      <c r="K16" s="99">
        <f>SUM(K13:K15)</f>
        <v>16.189999999999998</v>
      </c>
      <c r="L16" s="98">
        <f>SUM(L13:L15)</f>
        <v>36.5</v>
      </c>
      <c r="M16" s="97">
        <v>383.26</v>
      </c>
    </row>
    <row r="17" spans="1:13" ht="15">
      <c r="A17" s="90" t="s">
        <v>8</v>
      </c>
      <c r="B17" s="91">
        <v>12.16</v>
      </c>
      <c r="C17" s="19">
        <v>15.16</v>
      </c>
      <c r="D17" s="92">
        <f t="shared" si="0"/>
        <v>211.9407894736842</v>
      </c>
      <c r="E17" s="19">
        <v>12.46</v>
      </c>
      <c r="F17" s="92">
        <v>22.6</v>
      </c>
      <c r="G17" s="19">
        <v>308.35</v>
      </c>
      <c r="H17" s="92">
        <v>9.21</v>
      </c>
      <c r="I17" s="19">
        <v>19</v>
      </c>
      <c r="J17" s="92">
        <v>351.08</v>
      </c>
      <c r="K17" s="21">
        <v>13.28</v>
      </c>
      <c r="L17" s="92">
        <v>26.5</v>
      </c>
      <c r="M17" s="19">
        <v>339.23</v>
      </c>
    </row>
    <row r="18" spans="1:13" ht="15">
      <c r="A18" s="90" t="s">
        <v>9</v>
      </c>
      <c r="B18" s="23">
        <v>26.73</v>
      </c>
      <c r="C18" s="24">
        <v>12.48</v>
      </c>
      <c r="D18" s="25">
        <f t="shared" si="0"/>
        <v>79.37149270482604</v>
      </c>
      <c r="E18" s="24">
        <v>24.8</v>
      </c>
      <c r="F18" s="25">
        <v>20.5</v>
      </c>
      <c r="G18" s="24">
        <v>140.52</v>
      </c>
      <c r="H18" s="25">
        <v>27.3</v>
      </c>
      <c r="I18" s="24">
        <v>14</v>
      </c>
      <c r="J18" s="25">
        <v>87.17</v>
      </c>
      <c r="K18" s="24">
        <v>27.6</v>
      </c>
      <c r="L18" s="25">
        <v>16</v>
      </c>
      <c r="M18" s="24">
        <v>98.55</v>
      </c>
    </row>
    <row r="19" spans="1:13" ht="15">
      <c r="A19" s="90" t="s">
        <v>10</v>
      </c>
      <c r="B19" s="93">
        <v>5.92</v>
      </c>
      <c r="C19" s="15">
        <v>8.94</v>
      </c>
      <c r="D19" s="94">
        <f t="shared" si="0"/>
        <v>256.72297297297297</v>
      </c>
      <c r="E19" s="15">
        <v>4.8</v>
      </c>
      <c r="F19" s="94">
        <v>9.65</v>
      </c>
      <c r="G19" s="15">
        <v>342.12</v>
      </c>
      <c r="H19" s="94">
        <v>6.08</v>
      </c>
      <c r="I19" s="15">
        <v>14.5</v>
      </c>
      <c r="J19" s="94">
        <v>405.42</v>
      </c>
      <c r="K19" s="28">
        <v>5.15</v>
      </c>
      <c r="L19" s="94">
        <v>15.5</v>
      </c>
      <c r="M19" s="15">
        <v>511.65</v>
      </c>
    </row>
    <row r="20" spans="1:13" ht="15.75">
      <c r="A20" s="95" t="s">
        <v>11</v>
      </c>
      <c r="B20" s="96">
        <f>SUM(B17:B19)</f>
        <v>44.81</v>
      </c>
      <c r="C20" s="97">
        <f>SUM(C17:C19)</f>
        <v>36.58</v>
      </c>
      <c r="D20" s="98">
        <f t="shared" si="0"/>
        <v>138.77705869225616</v>
      </c>
      <c r="E20" s="97">
        <f>SUM(E17:E19)</f>
        <v>42.06</v>
      </c>
      <c r="F20" s="98">
        <f>SUM(F17:F19)</f>
        <v>52.75</v>
      </c>
      <c r="G20" s="97">
        <v>213.2</v>
      </c>
      <c r="H20" s="98">
        <f>SUM(H17:H19)</f>
        <v>42.59</v>
      </c>
      <c r="I20" s="97">
        <f>SUM(I17:I19)</f>
        <v>47.5</v>
      </c>
      <c r="J20" s="98">
        <v>189.59</v>
      </c>
      <c r="K20" s="99">
        <f>SUM(K17:K19)</f>
        <v>46.03</v>
      </c>
      <c r="L20" s="98">
        <f>SUM(L17:L19)</f>
        <v>58</v>
      </c>
      <c r="M20" s="97">
        <v>214.2</v>
      </c>
    </row>
    <row r="21" spans="1:13" ht="15">
      <c r="A21" s="90" t="s">
        <v>12</v>
      </c>
      <c r="B21" s="100">
        <v>6.48</v>
      </c>
      <c r="C21" s="19">
        <v>18.82</v>
      </c>
      <c r="D21" s="92">
        <f t="shared" si="0"/>
        <v>493.7345679012345</v>
      </c>
      <c r="E21" s="21">
        <v>7.33</v>
      </c>
      <c r="F21" s="92">
        <v>21.8</v>
      </c>
      <c r="G21" s="19">
        <v>505.59</v>
      </c>
      <c r="H21" s="92">
        <v>6.55</v>
      </c>
      <c r="I21" s="19">
        <v>23.5</v>
      </c>
      <c r="J21" s="92">
        <v>609.92</v>
      </c>
      <c r="K21" s="21">
        <v>7.28</v>
      </c>
      <c r="L21" s="92">
        <v>27.8</v>
      </c>
      <c r="M21" s="19">
        <v>649.17</v>
      </c>
    </row>
    <row r="22" spans="1:13" ht="15">
      <c r="A22" s="90" t="s">
        <v>13</v>
      </c>
      <c r="B22" s="18">
        <v>5.38</v>
      </c>
      <c r="C22" s="24">
        <v>8.85</v>
      </c>
      <c r="D22" s="25">
        <f t="shared" si="0"/>
        <v>279.64684014869886</v>
      </c>
      <c r="E22" s="24">
        <v>5.72</v>
      </c>
      <c r="F22" s="25">
        <v>10.7</v>
      </c>
      <c r="G22" s="24">
        <v>318</v>
      </c>
      <c r="H22" s="25">
        <v>5.96</v>
      </c>
      <c r="I22" s="24">
        <v>9</v>
      </c>
      <c r="J22" s="25">
        <v>256.71</v>
      </c>
      <c r="K22" s="4">
        <v>5.96</v>
      </c>
      <c r="L22" s="25">
        <v>9.4</v>
      </c>
      <c r="M22" s="24">
        <v>268.12</v>
      </c>
    </row>
    <row r="23" spans="1:13" ht="15">
      <c r="A23" s="90" t="s">
        <v>14</v>
      </c>
      <c r="B23" s="93">
        <v>2.45</v>
      </c>
      <c r="C23" s="15">
        <v>5.75</v>
      </c>
      <c r="D23" s="94">
        <f t="shared" si="0"/>
        <v>398.97959183673464</v>
      </c>
      <c r="E23" s="15">
        <v>2.71</v>
      </c>
      <c r="F23" s="94">
        <v>5</v>
      </c>
      <c r="G23" s="15">
        <v>313.65</v>
      </c>
      <c r="H23" s="94">
        <v>2.39</v>
      </c>
      <c r="I23" s="15">
        <v>5.5</v>
      </c>
      <c r="J23" s="94">
        <v>391.21</v>
      </c>
      <c r="K23" s="28">
        <v>2.27</v>
      </c>
      <c r="L23" s="94">
        <v>5.8</v>
      </c>
      <c r="M23" s="15">
        <v>434.36</v>
      </c>
    </row>
    <row r="24" spans="1:13" ht="15.75">
      <c r="A24" s="95" t="s">
        <v>15</v>
      </c>
      <c r="B24" s="30">
        <f>SUM(B21:B23)</f>
        <v>14.309999999999999</v>
      </c>
      <c r="C24" s="12">
        <f>SUM(C21:C23)</f>
        <v>33.42</v>
      </c>
      <c r="D24" s="101">
        <f t="shared" si="0"/>
        <v>397.0230607966458</v>
      </c>
      <c r="E24" s="12">
        <f>SUM(E21:E23)</f>
        <v>15.760000000000002</v>
      </c>
      <c r="F24" s="101">
        <f>SUM(F21:F23)</f>
        <v>37.5</v>
      </c>
      <c r="G24" s="12">
        <v>404.5</v>
      </c>
      <c r="H24" s="101">
        <f>SUM(H21:H23)</f>
        <v>14.9</v>
      </c>
      <c r="I24" s="12">
        <f>SUM(I21:I23)</f>
        <v>38</v>
      </c>
      <c r="J24" s="101">
        <v>433.55</v>
      </c>
      <c r="K24" s="11">
        <f>SUM(K21:K23)</f>
        <v>15.51</v>
      </c>
      <c r="L24" s="101">
        <f>SUM(L21:L23)</f>
        <v>43</v>
      </c>
      <c r="M24" s="12">
        <v>471.3</v>
      </c>
    </row>
    <row r="25" spans="1:13" ht="15">
      <c r="A25" s="90" t="s">
        <v>16</v>
      </c>
      <c r="B25" s="102">
        <v>0.65</v>
      </c>
      <c r="C25" s="9">
        <v>1</v>
      </c>
      <c r="D25" s="103">
        <f t="shared" si="0"/>
        <v>261.5384615384615</v>
      </c>
      <c r="E25" s="5">
        <v>0.48</v>
      </c>
      <c r="F25" s="103">
        <v>1</v>
      </c>
      <c r="G25" s="9">
        <v>354.16</v>
      </c>
      <c r="H25" s="103">
        <v>0.45</v>
      </c>
      <c r="I25" s="9">
        <v>1</v>
      </c>
      <c r="J25" s="103">
        <v>377.77</v>
      </c>
      <c r="K25" s="5">
        <v>0.43</v>
      </c>
      <c r="L25" s="103">
        <v>1</v>
      </c>
      <c r="M25" s="9">
        <v>395.34</v>
      </c>
    </row>
    <row r="26" spans="1:13" ht="15.75">
      <c r="A26" s="104" t="s">
        <v>17</v>
      </c>
      <c r="B26" s="105">
        <v>76.01</v>
      </c>
      <c r="C26" s="106">
        <v>119</v>
      </c>
      <c r="D26" s="107">
        <f>C26/B26*170</f>
        <v>266.14919089593474</v>
      </c>
      <c r="E26" s="108">
        <v>75.41</v>
      </c>
      <c r="F26" s="107">
        <v>138</v>
      </c>
      <c r="G26" s="106">
        <v>311.09</v>
      </c>
      <c r="H26" s="107">
        <v>74.4</v>
      </c>
      <c r="I26" s="106">
        <v>121.5</v>
      </c>
      <c r="J26" s="107">
        <v>277.62</v>
      </c>
      <c r="K26" s="108">
        <v>78.61</v>
      </c>
      <c r="L26" s="107">
        <v>138.5</v>
      </c>
      <c r="M26" s="106">
        <v>299.51</v>
      </c>
    </row>
    <row r="27" spans="1:13" ht="15">
      <c r="A27" s="23" t="s">
        <v>18</v>
      </c>
      <c r="B27" s="91"/>
      <c r="C27" s="109"/>
      <c r="D27" s="92" t="s">
        <v>53</v>
      </c>
      <c r="E27" s="19"/>
      <c r="F27" s="92"/>
      <c r="G27" s="19"/>
      <c r="H27" s="92"/>
      <c r="I27" s="19"/>
      <c r="J27" s="92"/>
      <c r="K27" s="21"/>
      <c r="L27" s="92"/>
      <c r="M27" s="19"/>
    </row>
    <row r="28" spans="1:13" ht="15">
      <c r="A28" s="23" t="s">
        <v>19</v>
      </c>
      <c r="B28" s="23"/>
      <c r="C28" s="4"/>
      <c r="D28" s="25" t="s">
        <v>53</v>
      </c>
      <c r="E28" s="4"/>
      <c r="F28" s="26"/>
      <c r="G28" s="24"/>
      <c r="H28" s="25"/>
      <c r="I28" s="24"/>
      <c r="J28" s="25"/>
      <c r="K28" s="4"/>
      <c r="L28" s="25"/>
      <c r="M28" s="24"/>
    </row>
    <row r="29" spans="1:13" ht="15">
      <c r="A29" s="23" t="s">
        <v>20</v>
      </c>
      <c r="B29" s="93"/>
      <c r="C29" s="28"/>
      <c r="D29" s="94" t="s">
        <v>53</v>
      </c>
      <c r="E29" s="28"/>
      <c r="F29" s="110"/>
      <c r="G29" s="15"/>
      <c r="H29" s="94"/>
      <c r="I29" s="15"/>
      <c r="J29" s="94"/>
      <c r="K29" s="28"/>
      <c r="L29" s="94"/>
      <c r="M29" s="15"/>
    </row>
    <row r="30" spans="1:13" ht="15.75">
      <c r="A30" s="111" t="s">
        <v>21</v>
      </c>
      <c r="B30" s="105">
        <v>76.01</v>
      </c>
      <c r="C30" s="106">
        <v>119</v>
      </c>
      <c r="D30" s="107">
        <f t="shared" si="0"/>
        <v>266.14919089593474</v>
      </c>
      <c r="E30" s="108">
        <v>75.41</v>
      </c>
      <c r="F30" s="107">
        <v>138</v>
      </c>
      <c r="G30" s="106">
        <v>311.09</v>
      </c>
      <c r="H30" s="107">
        <v>74.4</v>
      </c>
      <c r="I30" s="106">
        <v>121.5</v>
      </c>
      <c r="J30" s="107">
        <v>277.62</v>
      </c>
      <c r="K30" s="108">
        <v>78.61</v>
      </c>
      <c r="L30" s="107">
        <v>138.5</v>
      </c>
      <c r="M30" s="106">
        <v>299.51</v>
      </c>
    </row>
    <row r="31" spans="1:13" ht="15.75">
      <c r="A31" s="62"/>
      <c r="B31" s="98"/>
      <c r="C31" s="98"/>
      <c r="D31" s="98"/>
      <c r="E31" s="62"/>
      <c r="F31" s="98"/>
      <c r="G31" s="98"/>
      <c r="H31" s="98"/>
      <c r="I31" s="98"/>
      <c r="J31" s="98"/>
      <c r="K31" s="62"/>
      <c r="L31" s="98"/>
      <c r="M31" s="98"/>
    </row>
    <row r="32" spans="1:13" ht="15.75">
      <c r="A32" s="62"/>
      <c r="B32" s="98"/>
      <c r="C32" s="98"/>
      <c r="D32" s="98"/>
      <c r="E32" s="62"/>
      <c r="F32" s="98"/>
      <c r="G32" s="98"/>
      <c r="H32" s="98"/>
      <c r="I32" s="98"/>
      <c r="J32" s="98"/>
      <c r="K32" s="62"/>
      <c r="L32" s="98"/>
      <c r="M32" s="98"/>
    </row>
    <row r="33" spans="1:13" ht="12" customHeight="1">
      <c r="A33" s="41"/>
      <c r="B33" s="42"/>
      <c r="C33" s="42"/>
      <c r="D33" s="42"/>
      <c r="E33" s="41"/>
      <c r="F33" s="42"/>
      <c r="G33" s="42"/>
      <c r="H33" s="42"/>
      <c r="I33" s="42"/>
      <c r="J33" s="42"/>
      <c r="K33" s="41"/>
      <c r="L33" s="42"/>
      <c r="M33" s="42"/>
    </row>
    <row r="34" spans="2:13" ht="18">
      <c r="B34" s="42"/>
      <c r="C34" s="56" t="s">
        <v>79</v>
      </c>
      <c r="D34" s="42"/>
      <c r="E34" s="41"/>
      <c r="F34" s="42"/>
      <c r="G34" s="42"/>
      <c r="H34" s="42"/>
      <c r="I34" s="42"/>
      <c r="J34" s="42"/>
      <c r="K34" s="41"/>
      <c r="L34" s="42"/>
      <c r="M34" s="42"/>
    </row>
    <row r="35" spans="10:18" ht="12.75">
      <c r="J35" s="43" t="s">
        <v>23</v>
      </c>
      <c r="L35" s="112"/>
      <c r="M35" s="112"/>
      <c r="N35" s="112"/>
      <c r="O35" s="112"/>
      <c r="P35" s="112"/>
      <c r="Q35" s="112"/>
      <c r="R35" s="112"/>
    </row>
    <row r="36" spans="10:21" ht="12.75">
      <c r="J36" s="43" t="s">
        <v>24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0:20" ht="12.75">
      <c r="J37" s="43" t="s">
        <v>25</v>
      </c>
      <c r="L37" s="112"/>
      <c r="M37" s="112"/>
      <c r="N37" s="112"/>
      <c r="O37" s="112"/>
      <c r="P37" s="112"/>
      <c r="Q37" s="112"/>
      <c r="R37" s="112"/>
      <c r="S37" s="112"/>
      <c r="T37" s="112"/>
    </row>
    <row r="39" spans="1:25" ht="15.75">
      <c r="A39" s="155" t="s">
        <v>0</v>
      </c>
      <c r="B39" s="157" t="s">
        <v>76</v>
      </c>
      <c r="C39" s="158"/>
      <c r="D39" s="159"/>
      <c r="E39" s="157" t="s">
        <v>77</v>
      </c>
      <c r="F39" s="158"/>
      <c r="G39" s="159"/>
      <c r="H39" s="157" t="s">
        <v>54</v>
      </c>
      <c r="I39" s="158"/>
      <c r="J39" s="159"/>
      <c r="K39" s="161" t="s">
        <v>55</v>
      </c>
      <c r="L39" s="161"/>
      <c r="M39" s="161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24.75" customHeight="1">
      <c r="A40" s="156"/>
      <c r="B40" s="59" t="s">
        <v>1</v>
      </c>
      <c r="C40" s="59" t="s">
        <v>2</v>
      </c>
      <c r="D40" s="59" t="s">
        <v>3</v>
      </c>
      <c r="E40" s="59" t="s">
        <v>1</v>
      </c>
      <c r="F40" s="60" t="s">
        <v>2</v>
      </c>
      <c r="G40" s="59" t="s">
        <v>3</v>
      </c>
      <c r="H40" s="59" t="s">
        <v>1</v>
      </c>
      <c r="I40" s="60" t="s">
        <v>2</v>
      </c>
      <c r="J40" s="58" t="s">
        <v>3</v>
      </c>
      <c r="K40" s="59" t="s">
        <v>1</v>
      </c>
      <c r="L40" s="59" t="s">
        <v>2</v>
      </c>
      <c r="M40" s="59" t="s">
        <v>3</v>
      </c>
      <c r="N40" s="113"/>
      <c r="O40" s="114"/>
      <c r="P40" s="113"/>
      <c r="Q40" s="113"/>
      <c r="R40" s="114"/>
      <c r="S40" s="113"/>
      <c r="T40" s="113"/>
      <c r="U40" s="114"/>
      <c r="V40" s="113"/>
      <c r="W40" s="113"/>
      <c r="X40" s="114"/>
      <c r="Y40" s="113"/>
    </row>
    <row r="41" spans="1:25" ht="24.75" customHeight="1">
      <c r="A41" s="4" t="s">
        <v>4</v>
      </c>
      <c r="B41" s="9">
        <v>7.5</v>
      </c>
      <c r="C41" s="9">
        <v>15.15</v>
      </c>
      <c r="D41" s="9">
        <f aca="true" t="shared" si="1" ref="D41:D54">C41*170/B41</f>
        <v>343.4</v>
      </c>
      <c r="E41" s="9">
        <v>7.42</v>
      </c>
      <c r="F41" s="9">
        <v>16</v>
      </c>
      <c r="G41" s="9">
        <f aca="true" t="shared" si="2" ref="G41:G54">F41*170/E41</f>
        <v>366.5768194070081</v>
      </c>
      <c r="H41" s="9">
        <v>7.27</v>
      </c>
      <c r="I41" s="9">
        <v>7.25</v>
      </c>
      <c r="J41" s="9">
        <f aca="true" t="shared" si="3" ref="J41:J54">I41*170/H41</f>
        <v>169.53232462173315</v>
      </c>
      <c r="K41" s="5">
        <v>5.62</v>
      </c>
      <c r="L41" s="9">
        <v>5</v>
      </c>
      <c r="M41" s="9">
        <f aca="true" t="shared" si="4" ref="M41:M58">L41*170/K41</f>
        <v>151.24555160142347</v>
      </c>
      <c r="N41" s="115"/>
      <c r="O41" s="116"/>
      <c r="P41" s="116"/>
      <c r="Q41" s="115"/>
      <c r="R41" s="116"/>
      <c r="S41" s="116"/>
      <c r="T41" s="116"/>
      <c r="U41" s="116"/>
      <c r="V41" s="116"/>
      <c r="W41" s="116"/>
      <c r="X41" s="116"/>
      <c r="Y41" s="116"/>
    </row>
    <row r="42" spans="1:25" ht="24.75" customHeight="1">
      <c r="A42" s="4" t="s">
        <v>5</v>
      </c>
      <c r="B42" s="9">
        <v>6.46</v>
      </c>
      <c r="C42" s="9">
        <v>11.6</v>
      </c>
      <c r="D42" s="9">
        <f t="shared" si="1"/>
        <v>305.2631578947368</v>
      </c>
      <c r="E42" s="9">
        <v>6.49</v>
      </c>
      <c r="F42" s="9">
        <v>13.5</v>
      </c>
      <c r="G42" s="9">
        <f t="shared" si="2"/>
        <v>353.62095531587056</v>
      </c>
      <c r="H42" s="9">
        <v>6.38</v>
      </c>
      <c r="I42" s="9">
        <v>9</v>
      </c>
      <c r="J42" s="9">
        <f t="shared" si="3"/>
        <v>239.81191222570533</v>
      </c>
      <c r="K42" s="5">
        <v>5.82</v>
      </c>
      <c r="L42" s="9">
        <v>7</v>
      </c>
      <c r="M42" s="9">
        <f t="shared" si="4"/>
        <v>204.46735395189003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24.75" customHeight="1">
      <c r="A43" s="4" t="s">
        <v>6</v>
      </c>
      <c r="B43" s="5">
        <v>6.06</v>
      </c>
      <c r="C43" s="9">
        <v>14.6</v>
      </c>
      <c r="D43" s="9">
        <f t="shared" si="1"/>
        <v>409.5709570957096</v>
      </c>
      <c r="E43" s="5">
        <v>6.54</v>
      </c>
      <c r="F43" s="9">
        <v>14</v>
      </c>
      <c r="G43" s="9">
        <f t="shared" si="2"/>
        <v>363.914373088685</v>
      </c>
      <c r="H43" s="9">
        <v>6.45</v>
      </c>
      <c r="I43" s="9">
        <v>11</v>
      </c>
      <c r="J43" s="9">
        <f t="shared" si="3"/>
        <v>289.92248062015506</v>
      </c>
      <c r="K43" s="5">
        <v>6.45</v>
      </c>
      <c r="L43" s="9">
        <v>11.5</v>
      </c>
      <c r="M43" s="9">
        <f t="shared" si="4"/>
        <v>303.1007751937984</v>
      </c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6" ht="24.75" customHeight="1">
      <c r="A44" s="11" t="s">
        <v>7</v>
      </c>
      <c r="B44" s="12">
        <f>SUM(B41:B43)</f>
        <v>20.02</v>
      </c>
      <c r="C44" s="12">
        <f>SUM(C41:C43)</f>
        <v>41.35</v>
      </c>
      <c r="D44" s="12">
        <f t="shared" si="1"/>
        <v>351.12387612387613</v>
      </c>
      <c r="E44" s="12">
        <f>SUM(E41:E43)</f>
        <v>20.45</v>
      </c>
      <c r="F44" s="12">
        <f>SUM(F41:F43)</f>
        <v>43.5</v>
      </c>
      <c r="G44" s="12">
        <f t="shared" si="2"/>
        <v>361.61369193154036</v>
      </c>
      <c r="H44" s="12">
        <f>SUM(H41:H43)</f>
        <v>20.099999999999998</v>
      </c>
      <c r="I44" s="12">
        <f>SUM(I41:I43)</f>
        <v>27.25</v>
      </c>
      <c r="J44" s="12">
        <f t="shared" si="3"/>
        <v>230.47263681592042</v>
      </c>
      <c r="K44" s="11">
        <v>17.89</v>
      </c>
      <c r="L44" s="12">
        <v>23.5</v>
      </c>
      <c r="M44" s="12">
        <f t="shared" si="4"/>
        <v>223.30911123532698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39"/>
    </row>
    <row r="45" spans="1:25" ht="24.75" customHeight="1">
      <c r="A45" s="4" t="s">
        <v>8</v>
      </c>
      <c r="B45" s="9">
        <v>14.1</v>
      </c>
      <c r="C45" s="9">
        <v>32.2</v>
      </c>
      <c r="D45" s="9">
        <f t="shared" si="1"/>
        <v>388.22695035461</v>
      </c>
      <c r="E45" s="9">
        <v>14.84</v>
      </c>
      <c r="F45" s="9">
        <v>34.25</v>
      </c>
      <c r="G45" s="9">
        <f t="shared" si="2"/>
        <v>392.35175202156336</v>
      </c>
      <c r="H45" s="9">
        <v>15.19</v>
      </c>
      <c r="I45" s="9">
        <v>42</v>
      </c>
      <c r="J45" s="9">
        <f t="shared" si="3"/>
        <v>470.04608294930875</v>
      </c>
      <c r="K45" s="5">
        <v>16.07</v>
      </c>
      <c r="L45" s="9">
        <v>47.5</v>
      </c>
      <c r="M45" s="9">
        <f t="shared" si="4"/>
        <v>502.4891101431238</v>
      </c>
      <c r="N45" s="115"/>
      <c r="O45" s="116"/>
      <c r="P45" s="116"/>
      <c r="Q45" s="115"/>
      <c r="R45" s="116"/>
      <c r="S45" s="116"/>
      <c r="T45" s="116"/>
      <c r="U45" s="116"/>
      <c r="V45" s="116"/>
      <c r="W45" s="116"/>
      <c r="X45" s="116"/>
      <c r="Y45" s="116"/>
    </row>
    <row r="46" spans="1:25" ht="24.75" customHeight="1">
      <c r="A46" s="4" t="s">
        <v>9</v>
      </c>
      <c r="B46" s="5">
        <v>30.65</v>
      </c>
      <c r="C46" s="9">
        <v>28.6</v>
      </c>
      <c r="D46" s="9">
        <f t="shared" si="1"/>
        <v>158.62969004893964</v>
      </c>
      <c r="E46" s="5">
        <v>30.85</v>
      </c>
      <c r="F46" s="9">
        <v>33</v>
      </c>
      <c r="G46" s="9">
        <f t="shared" si="2"/>
        <v>181.8476499189627</v>
      </c>
      <c r="H46" s="9">
        <v>31.39</v>
      </c>
      <c r="I46" s="9">
        <v>21.5</v>
      </c>
      <c r="J46" s="9">
        <f t="shared" si="3"/>
        <v>116.43835616438356</v>
      </c>
      <c r="K46" s="5">
        <v>31.99</v>
      </c>
      <c r="L46" s="9">
        <v>26.5</v>
      </c>
      <c r="M46" s="9">
        <f t="shared" si="4"/>
        <v>140.8252578930916</v>
      </c>
      <c r="N46" s="115"/>
      <c r="O46" s="116"/>
      <c r="P46" s="116"/>
      <c r="Q46" s="115"/>
      <c r="R46" s="116"/>
      <c r="S46" s="116"/>
      <c r="T46" s="116"/>
      <c r="U46" s="116"/>
      <c r="V46" s="116"/>
      <c r="W46" s="116"/>
      <c r="X46" s="116"/>
      <c r="Y46" s="116"/>
    </row>
    <row r="47" spans="1:25" ht="24.75" customHeight="1">
      <c r="A47" s="4" t="s">
        <v>10</v>
      </c>
      <c r="B47" s="5">
        <v>5.37</v>
      </c>
      <c r="C47" s="9">
        <v>14.85</v>
      </c>
      <c r="D47" s="9">
        <f t="shared" si="1"/>
        <v>470.1117318435754</v>
      </c>
      <c r="E47" s="5">
        <v>5.27</v>
      </c>
      <c r="F47" s="9">
        <v>18.75</v>
      </c>
      <c r="G47" s="9">
        <f t="shared" si="2"/>
        <v>604.8387096774194</v>
      </c>
      <c r="H47" s="9">
        <v>5.17</v>
      </c>
      <c r="I47" s="9">
        <v>22.5</v>
      </c>
      <c r="J47" s="9">
        <f t="shared" si="3"/>
        <v>739.8452611218569</v>
      </c>
      <c r="K47" s="5">
        <v>5.01</v>
      </c>
      <c r="L47" s="9">
        <v>18.75</v>
      </c>
      <c r="M47" s="9">
        <f t="shared" si="4"/>
        <v>636.2275449101796</v>
      </c>
      <c r="N47" s="115"/>
      <c r="O47" s="116"/>
      <c r="P47" s="116"/>
      <c r="Q47" s="115"/>
      <c r="R47" s="116"/>
      <c r="S47" s="116"/>
      <c r="T47" s="116"/>
      <c r="U47" s="116"/>
      <c r="V47" s="116"/>
      <c r="W47" s="116"/>
      <c r="X47" s="116"/>
      <c r="Y47" s="116"/>
    </row>
    <row r="48" spans="1:26" ht="24.75" customHeight="1">
      <c r="A48" s="11" t="s">
        <v>11</v>
      </c>
      <c r="B48" s="12">
        <f>SUM(B45:B47)</f>
        <v>50.12</v>
      </c>
      <c r="C48" s="12">
        <f>SUM(C45:C47)</f>
        <v>75.65</v>
      </c>
      <c r="D48" s="12">
        <f t="shared" si="1"/>
        <v>256.5941739824422</v>
      </c>
      <c r="E48" s="12">
        <f>SUM(E45:E47)</f>
        <v>50.959999999999994</v>
      </c>
      <c r="F48" s="12">
        <f>SUM(F45:F47)</f>
        <v>86</v>
      </c>
      <c r="G48" s="12">
        <f t="shared" si="2"/>
        <v>286.89167974882264</v>
      </c>
      <c r="H48" s="12">
        <f>SUM(H45:H47)</f>
        <v>51.75</v>
      </c>
      <c r="I48" s="12">
        <f>SUM(I45:I47)</f>
        <v>86</v>
      </c>
      <c r="J48" s="12">
        <f t="shared" si="3"/>
        <v>282.512077294686</v>
      </c>
      <c r="K48" s="11">
        <v>53.07</v>
      </c>
      <c r="L48" s="11">
        <v>92.75</v>
      </c>
      <c r="M48" s="12">
        <f t="shared" si="4"/>
        <v>297.10759374411157</v>
      </c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39"/>
    </row>
    <row r="49" spans="1:25" ht="24.75" customHeight="1">
      <c r="A49" s="4" t="s">
        <v>12</v>
      </c>
      <c r="B49" s="5">
        <v>10.57</v>
      </c>
      <c r="C49" s="9">
        <v>28.5</v>
      </c>
      <c r="D49" s="9">
        <f t="shared" si="1"/>
        <v>458.3727530747398</v>
      </c>
      <c r="E49" s="5">
        <v>10.07</v>
      </c>
      <c r="F49" s="9">
        <v>26.5</v>
      </c>
      <c r="G49" s="9">
        <f t="shared" si="2"/>
        <v>447.36842105263156</v>
      </c>
      <c r="H49" s="9">
        <v>8.98</v>
      </c>
      <c r="I49" s="9">
        <v>25.5</v>
      </c>
      <c r="J49" s="9">
        <f t="shared" si="3"/>
        <v>482.739420935412</v>
      </c>
      <c r="K49" s="5">
        <v>12.78</v>
      </c>
      <c r="L49" s="9">
        <v>25</v>
      </c>
      <c r="M49" s="9">
        <f t="shared" si="4"/>
        <v>332.55086071987483</v>
      </c>
      <c r="N49" s="115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</row>
    <row r="50" spans="1:25" ht="24.75" customHeight="1">
      <c r="A50" s="4" t="s">
        <v>13</v>
      </c>
      <c r="B50" s="5">
        <v>6.74</v>
      </c>
      <c r="C50" s="5">
        <v>10.45</v>
      </c>
      <c r="D50" s="9">
        <f t="shared" si="1"/>
        <v>263.57566765578633</v>
      </c>
      <c r="E50" s="9">
        <v>6.68</v>
      </c>
      <c r="F50" s="9">
        <v>9</v>
      </c>
      <c r="G50" s="9">
        <f t="shared" si="2"/>
        <v>229.04191616766468</v>
      </c>
      <c r="H50" s="9">
        <v>5.18</v>
      </c>
      <c r="I50" s="9">
        <v>7.5</v>
      </c>
      <c r="J50" s="9">
        <f t="shared" si="3"/>
        <v>246.13899613899616</v>
      </c>
      <c r="K50" s="5">
        <v>6.08</v>
      </c>
      <c r="L50" s="9">
        <v>8.75</v>
      </c>
      <c r="M50" s="9">
        <f t="shared" si="4"/>
        <v>244.6546052631579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</row>
    <row r="51" spans="1:25" ht="24.75" customHeight="1">
      <c r="A51" s="4" t="s">
        <v>14</v>
      </c>
      <c r="B51" s="5">
        <v>2.65</v>
      </c>
      <c r="C51" s="9">
        <v>6</v>
      </c>
      <c r="D51" s="9">
        <f t="shared" si="1"/>
        <v>384.9056603773585</v>
      </c>
      <c r="E51" s="9">
        <v>2.6</v>
      </c>
      <c r="F51" s="9">
        <v>5.5</v>
      </c>
      <c r="G51" s="9">
        <f t="shared" si="2"/>
        <v>359.6153846153846</v>
      </c>
      <c r="H51" s="9">
        <v>2.47</v>
      </c>
      <c r="I51" s="9">
        <v>5</v>
      </c>
      <c r="J51" s="9">
        <f t="shared" si="3"/>
        <v>344.12955465587044</v>
      </c>
      <c r="K51" s="5">
        <v>2.43</v>
      </c>
      <c r="L51" s="9">
        <v>5.5</v>
      </c>
      <c r="M51" s="9">
        <f t="shared" si="4"/>
        <v>384.7736625514403</v>
      </c>
      <c r="N51" s="115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</row>
    <row r="52" spans="1:26" ht="24.75" customHeight="1">
      <c r="A52" s="11" t="s">
        <v>15</v>
      </c>
      <c r="B52" s="11">
        <f>SUM(B49:B51)</f>
        <v>19.96</v>
      </c>
      <c r="C52" s="12">
        <f>SUM(C49:C51)</f>
        <v>44.95</v>
      </c>
      <c r="D52" s="12">
        <f t="shared" si="1"/>
        <v>382.8406813627255</v>
      </c>
      <c r="E52" s="12">
        <f>SUM(E49:E51)</f>
        <v>19.35</v>
      </c>
      <c r="F52" s="12">
        <f>SUM(F49:F51)</f>
        <v>41</v>
      </c>
      <c r="G52" s="12">
        <f t="shared" si="2"/>
        <v>360.2067183462532</v>
      </c>
      <c r="H52" s="12">
        <f>SUM(H49:H51)</f>
        <v>16.63</v>
      </c>
      <c r="I52" s="12">
        <f>SUM(I49:I51)</f>
        <v>38</v>
      </c>
      <c r="J52" s="12">
        <f t="shared" si="3"/>
        <v>388.4546001202646</v>
      </c>
      <c r="K52" s="11">
        <v>21.29</v>
      </c>
      <c r="L52" s="11">
        <v>39.25</v>
      </c>
      <c r="M52" s="12">
        <f t="shared" si="4"/>
        <v>313.4100516674495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9"/>
    </row>
    <row r="53" spans="1:25" ht="24.75" customHeight="1">
      <c r="A53" s="4" t="s">
        <v>16</v>
      </c>
      <c r="B53" s="5">
        <v>0.53</v>
      </c>
      <c r="C53" s="5">
        <v>1.25</v>
      </c>
      <c r="D53" s="9">
        <f>C53*170/B53</f>
        <v>400.9433962264151</v>
      </c>
      <c r="E53" s="5">
        <v>0.46</v>
      </c>
      <c r="F53" s="9">
        <v>1</v>
      </c>
      <c r="G53" s="9">
        <f t="shared" si="2"/>
        <v>369.5652173913043</v>
      </c>
      <c r="H53" s="9">
        <v>0.56</v>
      </c>
      <c r="I53" s="9">
        <v>1</v>
      </c>
      <c r="J53" s="9">
        <f t="shared" si="3"/>
        <v>303.57142857142856</v>
      </c>
      <c r="K53" s="5">
        <v>0.62</v>
      </c>
      <c r="L53" s="5">
        <v>1.25</v>
      </c>
      <c r="M53" s="9">
        <f t="shared" si="4"/>
        <v>342.741935483871</v>
      </c>
      <c r="N53" s="115"/>
      <c r="O53" s="116"/>
      <c r="P53" s="116"/>
      <c r="Q53" s="115"/>
      <c r="R53" s="116"/>
      <c r="S53" s="116"/>
      <c r="T53" s="116"/>
      <c r="U53" s="116"/>
      <c r="V53" s="116"/>
      <c r="W53" s="116"/>
      <c r="X53" s="116"/>
      <c r="Y53" s="116"/>
    </row>
    <row r="54" spans="1:26" ht="24.75" customHeight="1">
      <c r="A54" s="11" t="s">
        <v>17</v>
      </c>
      <c r="B54" s="11">
        <v>90.63</v>
      </c>
      <c r="C54" s="12">
        <v>164.2</v>
      </c>
      <c r="D54" s="12">
        <f t="shared" si="1"/>
        <v>307.9995586450402</v>
      </c>
      <c r="E54" s="12">
        <f>E44+E48+E52+E53</f>
        <v>91.21999999999998</v>
      </c>
      <c r="F54" s="12">
        <f>F44+F48+F52+F53</f>
        <v>171.5</v>
      </c>
      <c r="G54" s="12">
        <f t="shared" si="2"/>
        <v>319.6119272089455</v>
      </c>
      <c r="H54" s="12">
        <v>89.04</v>
      </c>
      <c r="I54" s="12">
        <v>152.25</v>
      </c>
      <c r="J54" s="12">
        <f t="shared" si="3"/>
        <v>290.6839622641509</v>
      </c>
      <c r="K54" s="11">
        <v>92.87</v>
      </c>
      <c r="L54" s="12">
        <v>156.75</v>
      </c>
      <c r="M54" s="12">
        <f t="shared" si="4"/>
        <v>286.9333476903198</v>
      </c>
      <c r="N54" s="41"/>
      <c r="O54" s="42"/>
      <c r="P54" s="42"/>
      <c r="Q54" s="41"/>
      <c r="R54" s="42"/>
      <c r="S54" s="42"/>
      <c r="T54" s="42"/>
      <c r="U54" s="42"/>
      <c r="V54" s="42"/>
      <c r="W54" s="42"/>
      <c r="X54" s="42"/>
      <c r="Y54" s="42"/>
      <c r="Z54" s="39"/>
    </row>
    <row r="55" spans="1:25" ht="24.75" customHeight="1">
      <c r="A55" s="23" t="s">
        <v>18</v>
      </c>
      <c r="B55" s="9"/>
      <c r="C55" s="9">
        <v>6</v>
      </c>
      <c r="D55" s="5"/>
      <c r="E55" s="9"/>
      <c r="F55" s="9">
        <v>6.4</v>
      </c>
      <c r="G55" s="9"/>
      <c r="H55" s="9"/>
      <c r="I55" s="9">
        <v>5.75</v>
      </c>
      <c r="J55" s="9"/>
      <c r="K55" s="5"/>
      <c r="L55" s="9">
        <v>8.25</v>
      </c>
      <c r="M55" s="9"/>
      <c r="N55" s="115"/>
      <c r="O55" s="116"/>
      <c r="P55" s="116"/>
      <c r="Q55" s="115"/>
      <c r="R55" s="117"/>
      <c r="S55" s="115"/>
      <c r="T55" s="116"/>
      <c r="U55" s="117"/>
      <c r="V55" s="115"/>
      <c r="W55" s="116"/>
      <c r="X55" s="117"/>
      <c r="Y55" s="115"/>
    </row>
    <row r="56" spans="1:25" ht="24.75" customHeight="1">
      <c r="A56" s="23" t="s">
        <v>19</v>
      </c>
      <c r="B56" s="5"/>
      <c r="C56" s="9"/>
      <c r="D56" s="5"/>
      <c r="E56" s="5"/>
      <c r="F56" s="5"/>
      <c r="G56" s="9"/>
      <c r="H56" s="9"/>
      <c r="I56" s="9"/>
      <c r="J56" s="9"/>
      <c r="K56" s="5"/>
      <c r="L56" s="9"/>
      <c r="M56" s="9"/>
      <c r="N56" s="115"/>
      <c r="O56" s="115"/>
      <c r="P56" s="116"/>
      <c r="Q56" s="115"/>
      <c r="R56" s="115"/>
      <c r="S56" s="115"/>
      <c r="T56" s="116"/>
      <c r="U56" s="115"/>
      <c r="V56" s="115"/>
      <c r="W56" s="116"/>
      <c r="X56" s="115"/>
      <c r="Y56" s="115"/>
    </row>
    <row r="57" spans="1:25" ht="24.75" customHeight="1">
      <c r="A57" s="23" t="s">
        <v>20</v>
      </c>
      <c r="B57" s="5"/>
      <c r="C57" s="9"/>
      <c r="D57" s="5"/>
      <c r="E57" s="5"/>
      <c r="F57" s="5"/>
      <c r="G57" s="9"/>
      <c r="H57" s="9"/>
      <c r="I57" s="9"/>
      <c r="J57" s="9"/>
      <c r="K57" s="5"/>
      <c r="L57" s="9"/>
      <c r="M57" s="9"/>
      <c r="N57" s="115"/>
      <c r="O57" s="115"/>
      <c r="P57" s="116"/>
      <c r="Q57" s="115"/>
      <c r="R57" s="115"/>
      <c r="S57" s="115"/>
      <c r="T57" s="116"/>
      <c r="U57" s="115"/>
      <c r="V57" s="115"/>
      <c r="W57" s="116"/>
      <c r="X57" s="115"/>
      <c r="Y57" s="115"/>
    </row>
    <row r="58" spans="1:26" ht="24.75" customHeight="1">
      <c r="A58" s="11" t="s">
        <v>21</v>
      </c>
      <c r="B58" s="11">
        <v>90.63</v>
      </c>
      <c r="C58" s="12">
        <f>SUM(C54:C57)</f>
        <v>170.2</v>
      </c>
      <c r="D58" s="12">
        <v>319.25</v>
      </c>
      <c r="E58" s="11">
        <v>91.22</v>
      </c>
      <c r="F58" s="12">
        <f>SUM(F54:F57)</f>
        <v>177.9</v>
      </c>
      <c r="G58" s="12">
        <f>F58*170/E58</f>
        <v>331.5391361543521</v>
      </c>
      <c r="H58" s="12">
        <v>89.04</v>
      </c>
      <c r="I58" s="12">
        <v>158</v>
      </c>
      <c r="J58" s="12">
        <f>I58*170/H58</f>
        <v>301.66217430368374</v>
      </c>
      <c r="K58" s="11">
        <v>92.87</v>
      </c>
      <c r="L58" s="12">
        <v>165</v>
      </c>
      <c r="M58" s="12">
        <f t="shared" si="4"/>
        <v>302.0351028319156</v>
      </c>
      <c r="N58" s="41"/>
      <c r="O58" s="42"/>
      <c r="P58" s="42"/>
      <c r="Q58" s="41"/>
      <c r="R58" s="42"/>
      <c r="S58" s="42"/>
      <c r="T58" s="42"/>
      <c r="U58" s="42"/>
      <c r="V58" s="42"/>
      <c r="W58" s="42"/>
      <c r="X58" s="42"/>
      <c r="Y58" s="42"/>
      <c r="Z58" s="39"/>
    </row>
    <row r="60" ht="20.25">
      <c r="M60" s="86"/>
    </row>
    <row r="61" ht="18">
      <c r="E61" s="56" t="s">
        <v>80</v>
      </c>
    </row>
    <row r="63" spans="1:13" ht="15" customHeight="1">
      <c r="A63" s="44"/>
      <c r="B63" s="45"/>
      <c r="C63" s="45"/>
      <c r="D63" s="45"/>
      <c r="E63" s="45"/>
      <c r="F63" s="45"/>
      <c r="G63" s="45"/>
      <c r="H63" s="45"/>
      <c r="I63" s="45"/>
      <c r="J63" s="43" t="s">
        <v>23</v>
      </c>
      <c r="K63" s="46"/>
      <c r="L63" s="46"/>
      <c r="M63" s="47"/>
    </row>
    <row r="64" spans="1:13" ht="15" customHeight="1">
      <c r="A64" s="44"/>
      <c r="B64" s="45"/>
      <c r="C64" s="45"/>
      <c r="D64" s="45"/>
      <c r="E64" s="45"/>
      <c r="F64" s="45"/>
      <c r="G64" s="45"/>
      <c r="H64" s="45"/>
      <c r="I64" s="45"/>
      <c r="J64" s="43" t="s">
        <v>24</v>
      </c>
      <c r="K64" s="46"/>
      <c r="L64" s="46"/>
      <c r="M64" s="47"/>
    </row>
    <row r="65" spans="1:13" ht="15" customHeight="1">
      <c r="A65" s="44"/>
      <c r="B65" s="45"/>
      <c r="C65" s="45"/>
      <c r="D65" s="45"/>
      <c r="E65" s="45"/>
      <c r="F65" s="45"/>
      <c r="G65" s="45"/>
      <c r="H65" s="45"/>
      <c r="I65" s="45"/>
      <c r="J65" s="43" t="s">
        <v>25</v>
      </c>
      <c r="K65" s="46"/>
      <c r="L65" s="46"/>
      <c r="M65" s="47"/>
    </row>
    <row r="66" spans="1:13" ht="15.75">
      <c r="A66" s="155" t="s">
        <v>0</v>
      </c>
      <c r="B66" s="157" t="s">
        <v>31</v>
      </c>
      <c r="C66" s="158"/>
      <c r="D66" s="159"/>
      <c r="E66" s="157" t="s">
        <v>32</v>
      </c>
      <c r="F66" s="158"/>
      <c r="G66" s="159"/>
      <c r="H66" s="157" t="s">
        <v>33</v>
      </c>
      <c r="I66" s="158"/>
      <c r="J66" s="159"/>
      <c r="K66" s="157" t="s">
        <v>34</v>
      </c>
      <c r="L66" s="158"/>
      <c r="M66" s="159"/>
    </row>
    <row r="67" spans="1:13" ht="15" customHeight="1">
      <c r="A67" s="156"/>
      <c r="B67" s="59" t="s">
        <v>1</v>
      </c>
      <c r="C67" s="60" t="s">
        <v>2</v>
      </c>
      <c r="D67" s="58" t="s">
        <v>3</v>
      </c>
      <c r="E67" s="60" t="s">
        <v>1</v>
      </c>
      <c r="F67" s="60" t="s">
        <v>2</v>
      </c>
      <c r="G67" s="58" t="s">
        <v>3</v>
      </c>
      <c r="H67" s="60" t="s">
        <v>1</v>
      </c>
      <c r="I67" s="60" t="s">
        <v>2</v>
      </c>
      <c r="J67" s="58" t="s">
        <v>3</v>
      </c>
      <c r="K67" s="59" t="s">
        <v>1</v>
      </c>
      <c r="L67" s="61" t="s">
        <v>2</v>
      </c>
      <c r="M67" s="59" t="s">
        <v>3</v>
      </c>
    </row>
    <row r="68" spans="1:13" ht="24.75" customHeight="1">
      <c r="A68" s="4" t="s">
        <v>4</v>
      </c>
      <c r="B68" s="5">
        <v>4.75</v>
      </c>
      <c r="C68" s="9">
        <v>7.85</v>
      </c>
      <c r="D68" s="9">
        <f aca="true" t="shared" si="5" ref="D68:D85">C68*170/B68</f>
        <v>280.94736842105266</v>
      </c>
      <c r="E68" s="5">
        <v>4.74</v>
      </c>
      <c r="F68" s="9">
        <v>9.5</v>
      </c>
      <c r="G68" s="9">
        <f aca="true" t="shared" si="6" ref="G68:G79">F68*170/E68</f>
        <v>340.71729957805906</v>
      </c>
      <c r="H68" s="9">
        <v>6</v>
      </c>
      <c r="I68" s="9">
        <v>9.25</v>
      </c>
      <c r="J68" s="9">
        <f aca="true" t="shared" si="7" ref="J68:J81">I68*170/H68</f>
        <v>262.0833333333333</v>
      </c>
      <c r="K68" s="9">
        <v>4.49</v>
      </c>
      <c r="L68" s="9">
        <v>7.5</v>
      </c>
      <c r="M68" s="9">
        <f>L68*170/K68</f>
        <v>283.9643652561247</v>
      </c>
    </row>
    <row r="69" spans="1:13" ht="24.75" customHeight="1">
      <c r="A69" s="4" t="s">
        <v>5</v>
      </c>
      <c r="B69" s="9">
        <v>5.46</v>
      </c>
      <c r="C69" s="9">
        <v>10.65</v>
      </c>
      <c r="D69" s="9">
        <f t="shared" si="5"/>
        <v>331.5934065934066</v>
      </c>
      <c r="E69" s="9">
        <v>5.55</v>
      </c>
      <c r="F69" s="9">
        <v>10</v>
      </c>
      <c r="G69" s="9">
        <f t="shared" si="6"/>
        <v>306.30630630630634</v>
      </c>
      <c r="H69" s="9">
        <v>6.1</v>
      </c>
      <c r="I69" s="9">
        <v>5.5</v>
      </c>
      <c r="J69" s="9">
        <f t="shared" si="7"/>
        <v>153.27868852459017</v>
      </c>
      <c r="K69" s="9">
        <v>5.19</v>
      </c>
      <c r="L69" s="9">
        <v>8.75</v>
      </c>
      <c r="M69" s="9">
        <f aca="true" t="shared" si="8" ref="M69:M81">L69*170/K69</f>
        <v>286.60886319845855</v>
      </c>
    </row>
    <row r="70" spans="1:13" ht="24.75" customHeight="1">
      <c r="A70" s="4" t="s">
        <v>6</v>
      </c>
      <c r="B70" s="5">
        <v>5.83</v>
      </c>
      <c r="C70" s="9">
        <v>13</v>
      </c>
      <c r="D70" s="9">
        <f t="shared" si="5"/>
        <v>379.07375643224697</v>
      </c>
      <c r="E70" s="9">
        <v>5.1</v>
      </c>
      <c r="F70" s="9">
        <v>10.75</v>
      </c>
      <c r="G70" s="9">
        <f t="shared" si="6"/>
        <v>358.33333333333337</v>
      </c>
      <c r="H70" s="9">
        <v>3.47</v>
      </c>
      <c r="I70" s="9">
        <v>7</v>
      </c>
      <c r="J70" s="9">
        <f t="shared" si="7"/>
        <v>342.9394812680115</v>
      </c>
      <c r="K70" s="9">
        <v>3.86</v>
      </c>
      <c r="L70" s="9">
        <v>5</v>
      </c>
      <c r="M70" s="9">
        <f t="shared" si="8"/>
        <v>220.20725388601036</v>
      </c>
    </row>
    <row r="71" spans="1:13" ht="24.75" customHeight="1">
      <c r="A71" s="11" t="s">
        <v>7</v>
      </c>
      <c r="B71" s="12">
        <f>SUM(B68:B70)</f>
        <v>16.04</v>
      </c>
      <c r="C71" s="12">
        <f>SUM(C68:C70)</f>
        <v>31.5</v>
      </c>
      <c r="D71" s="12">
        <f t="shared" si="5"/>
        <v>333.852867830424</v>
      </c>
      <c r="E71" s="12">
        <f>SUM(E68:E70)</f>
        <v>15.389999999999999</v>
      </c>
      <c r="F71" s="12">
        <f>SUM(F68:F70)</f>
        <v>30.25</v>
      </c>
      <c r="G71" s="12">
        <f t="shared" si="6"/>
        <v>334.1455490578298</v>
      </c>
      <c r="H71" s="12">
        <f>SUM(H68:H70)</f>
        <v>15.57</v>
      </c>
      <c r="I71" s="12">
        <f>SUM(I68:I70)</f>
        <v>21.75</v>
      </c>
      <c r="J71" s="12">
        <f t="shared" si="7"/>
        <v>237.47591522157995</v>
      </c>
      <c r="K71" s="12">
        <v>13.54</v>
      </c>
      <c r="L71" s="12">
        <v>21.25</v>
      </c>
      <c r="M71" s="12">
        <f t="shared" si="8"/>
        <v>266.80206794682425</v>
      </c>
    </row>
    <row r="72" spans="1:13" ht="24.75" customHeight="1">
      <c r="A72" s="4" t="s">
        <v>8</v>
      </c>
      <c r="B72" s="5">
        <v>15.39</v>
      </c>
      <c r="C72" s="9">
        <v>27.5</v>
      </c>
      <c r="D72" s="9">
        <f t="shared" si="5"/>
        <v>303.7686809616634</v>
      </c>
      <c r="E72" s="5">
        <v>16.15</v>
      </c>
      <c r="F72" s="9">
        <v>23.75</v>
      </c>
      <c r="G72" s="9">
        <f t="shared" si="6"/>
        <v>250.00000000000003</v>
      </c>
      <c r="H72" s="9">
        <v>16.87</v>
      </c>
      <c r="I72" s="9">
        <v>32.5</v>
      </c>
      <c r="J72" s="9">
        <f t="shared" si="7"/>
        <v>327.50444576170713</v>
      </c>
      <c r="K72" s="9">
        <v>16.34</v>
      </c>
      <c r="L72" s="9">
        <v>30.5</v>
      </c>
      <c r="M72" s="9">
        <f t="shared" si="8"/>
        <v>317.31946144430844</v>
      </c>
    </row>
    <row r="73" spans="1:13" ht="24.75" customHeight="1">
      <c r="A73" s="4" t="s">
        <v>9</v>
      </c>
      <c r="B73" s="5">
        <v>32.54</v>
      </c>
      <c r="C73" s="9">
        <v>38</v>
      </c>
      <c r="D73" s="9">
        <f t="shared" si="5"/>
        <v>198.52489244007376</v>
      </c>
      <c r="E73" s="5">
        <v>30.77</v>
      </c>
      <c r="F73" s="9">
        <v>18.25</v>
      </c>
      <c r="G73" s="9">
        <f t="shared" si="6"/>
        <v>100.82872928176796</v>
      </c>
      <c r="H73" s="9">
        <v>29.8</v>
      </c>
      <c r="I73" s="9">
        <v>34.25</v>
      </c>
      <c r="J73" s="9">
        <f t="shared" si="7"/>
        <v>195.38590604026845</v>
      </c>
      <c r="K73" s="9">
        <v>28</v>
      </c>
      <c r="L73" s="9">
        <v>26</v>
      </c>
      <c r="M73" s="9">
        <f t="shared" si="8"/>
        <v>157.85714285714286</v>
      </c>
    </row>
    <row r="74" spans="1:13" ht="24.75" customHeight="1">
      <c r="A74" s="4" t="s">
        <v>10</v>
      </c>
      <c r="B74" s="5">
        <v>5.25</v>
      </c>
      <c r="C74" s="9">
        <v>15.5</v>
      </c>
      <c r="D74" s="9">
        <f t="shared" si="5"/>
        <v>501.9047619047619</v>
      </c>
      <c r="E74" s="5">
        <v>5.06</v>
      </c>
      <c r="F74" s="9">
        <v>19.25</v>
      </c>
      <c r="G74" s="9">
        <f t="shared" si="6"/>
        <v>646.7391304347826</v>
      </c>
      <c r="H74" s="9">
        <v>6.23</v>
      </c>
      <c r="I74" s="9">
        <v>20</v>
      </c>
      <c r="J74" s="15">
        <f t="shared" si="7"/>
        <v>545.7463884430176</v>
      </c>
      <c r="K74" s="9">
        <v>5.45</v>
      </c>
      <c r="L74" s="9">
        <v>18</v>
      </c>
      <c r="M74" s="9">
        <f t="shared" si="8"/>
        <v>561.4678899082569</v>
      </c>
    </row>
    <row r="75" spans="1:13" ht="24.75" customHeight="1">
      <c r="A75" s="11" t="s">
        <v>11</v>
      </c>
      <c r="B75" s="11">
        <f>SUM(B72:B74)</f>
        <v>53.18</v>
      </c>
      <c r="C75" s="12">
        <f>SUM(C72:C74)</f>
        <v>81</v>
      </c>
      <c r="D75" s="12">
        <f t="shared" si="5"/>
        <v>258.9319292967281</v>
      </c>
      <c r="E75" s="12">
        <f>SUM(E72:E74)</f>
        <v>51.980000000000004</v>
      </c>
      <c r="F75" s="12">
        <f>SUM(F72:F74)</f>
        <v>61.25</v>
      </c>
      <c r="G75" s="12">
        <f t="shared" si="6"/>
        <v>200.31742978068488</v>
      </c>
      <c r="H75" s="12">
        <f>SUM(H72:H74)</f>
        <v>52.900000000000006</v>
      </c>
      <c r="I75" s="12">
        <f>SUM(I72:I74)</f>
        <v>86.75</v>
      </c>
      <c r="J75" s="16">
        <f t="shared" si="7"/>
        <v>278.7807183364839</v>
      </c>
      <c r="K75" s="12">
        <v>49.79</v>
      </c>
      <c r="L75" s="12">
        <v>74.5</v>
      </c>
      <c r="M75" s="12">
        <f t="shared" si="8"/>
        <v>254.3683470576421</v>
      </c>
    </row>
    <row r="76" spans="1:13" ht="24.75" customHeight="1">
      <c r="A76" s="4" t="s">
        <v>12</v>
      </c>
      <c r="B76" s="5">
        <v>10.39</v>
      </c>
      <c r="C76" s="9">
        <v>22.5</v>
      </c>
      <c r="D76" s="9">
        <f t="shared" si="5"/>
        <v>368.1424446583253</v>
      </c>
      <c r="E76" s="9">
        <v>10.22</v>
      </c>
      <c r="F76" s="9">
        <v>25.25</v>
      </c>
      <c r="G76" s="9">
        <f t="shared" si="6"/>
        <v>420.0097847358121</v>
      </c>
      <c r="H76" s="9">
        <v>10.02</v>
      </c>
      <c r="I76" s="9">
        <v>26.75</v>
      </c>
      <c r="J76" s="9">
        <f t="shared" si="7"/>
        <v>453.8423153692615</v>
      </c>
      <c r="K76" s="9">
        <v>8.03</v>
      </c>
      <c r="L76" s="9">
        <v>19.75</v>
      </c>
      <c r="M76" s="9">
        <f t="shared" si="8"/>
        <v>418.11955168119556</v>
      </c>
    </row>
    <row r="77" spans="1:13" ht="24.75" customHeight="1">
      <c r="A77" s="4" t="s">
        <v>13</v>
      </c>
      <c r="B77" s="9">
        <v>5.4</v>
      </c>
      <c r="C77" s="9">
        <v>7</v>
      </c>
      <c r="D77" s="9">
        <f t="shared" si="5"/>
        <v>220.37037037037035</v>
      </c>
      <c r="E77" s="9">
        <v>5.6</v>
      </c>
      <c r="F77" s="9">
        <v>7.75</v>
      </c>
      <c r="G77" s="9">
        <f t="shared" si="6"/>
        <v>235.26785714285717</v>
      </c>
      <c r="H77" s="9">
        <v>5.91</v>
      </c>
      <c r="I77" s="9">
        <v>7</v>
      </c>
      <c r="J77" s="9">
        <f t="shared" si="7"/>
        <v>201.35363790186125</v>
      </c>
      <c r="K77" s="9">
        <v>3.93</v>
      </c>
      <c r="L77" s="9">
        <v>5</v>
      </c>
      <c r="M77" s="9">
        <f t="shared" si="8"/>
        <v>216.28498727735368</v>
      </c>
    </row>
    <row r="78" spans="1:13" ht="24.75" customHeight="1">
      <c r="A78" s="4" t="s">
        <v>14</v>
      </c>
      <c r="B78" s="5">
        <v>1.85</v>
      </c>
      <c r="C78" s="9">
        <v>5.5</v>
      </c>
      <c r="D78" s="9">
        <f t="shared" si="5"/>
        <v>505.40540540540536</v>
      </c>
      <c r="E78" s="9">
        <v>1.93</v>
      </c>
      <c r="F78" s="9">
        <v>5.5</v>
      </c>
      <c r="G78" s="9">
        <f t="shared" si="6"/>
        <v>484.4559585492228</v>
      </c>
      <c r="H78" s="9">
        <v>2</v>
      </c>
      <c r="I78" s="9">
        <v>5.5</v>
      </c>
      <c r="J78" s="9">
        <f t="shared" si="7"/>
        <v>467.5</v>
      </c>
      <c r="K78" s="9">
        <v>0.85</v>
      </c>
      <c r="L78" s="9">
        <v>3</v>
      </c>
      <c r="M78" s="9">
        <f t="shared" si="8"/>
        <v>600</v>
      </c>
    </row>
    <row r="79" spans="1:13" ht="24.75" customHeight="1">
      <c r="A79" s="11" t="s">
        <v>15</v>
      </c>
      <c r="B79" s="12">
        <f>SUM(B76:B78)</f>
        <v>17.64</v>
      </c>
      <c r="C79" s="12">
        <f>SUM(C76:C78)</f>
        <v>35</v>
      </c>
      <c r="D79" s="12">
        <f t="shared" si="5"/>
        <v>337.3015873015873</v>
      </c>
      <c r="E79" s="12">
        <f>SUM(E76:E78)</f>
        <v>17.75</v>
      </c>
      <c r="F79" s="12">
        <f>SUM(F76:F78)</f>
        <v>38.5</v>
      </c>
      <c r="G79" s="12">
        <f t="shared" si="6"/>
        <v>368.7323943661972</v>
      </c>
      <c r="H79" s="12">
        <f>SUM(H76:H78)</f>
        <v>17.93</v>
      </c>
      <c r="I79" s="12">
        <v>38.75</v>
      </c>
      <c r="J79" s="12">
        <f t="shared" si="7"/>
        <v>367.4010039040714</v>
      </c>
      <c r="K79" s="12">
        <v>12.81</v>
      </c>
      <c r="L79" s="12">
        <v>27.75</v>
      </c>
      <c r="M79" s="12">
        <f t="shared" si="8"/>
        <v>368.2669789227166</v>
      </c>
    </row>
    <row r="80" spans="1:13" ht="24.75" customHeight="1">
      <c r="A80" s="4" t="s">
        <v>16</v>
      </c>
      <c r="B80" s="5">
        <v>0.45</v>
      </c>
      <c r="C80" s="9">
        <v>1.5</v>
      </c>
      <c r="D80" s="9">
        <f t="shared" si="5"/>
        <v>566.6666666666666</v>
      </c>
      <c r="E80" s="5">
        <v>0.64</v>
      </c>
      <c r="F80" s="9">
        <v>1</v>
      </c>
      <c r="G80" s="9">
        <f>F80*170/E80</f>
        <v>265.625</v>
      </c>
      <c r="H80" s="9">
        <v>0.9</v>
      </c>
      <c r="I80" s="9">
        <v>0.75</v>
      </c>
      <c r="J80" s="9">
        <f t="shared" si="7"/>
        <v>141.66666666666666</v>
      </c>
      <c r="K80" s="9">
        <v>0.53</v>
      </c>
      <c r="L80" s="9">
        <v>1</v>
      </c>
      <c r="M80" s="9">
        <f t="shared" si="8"/>
        <v>320.75471698113205</v>
      </c>
    </row>
    <row r="81" spans="1:13" ht="24.75" customHeight="1">
      <c r="A81" s="11" t="s">
        <v>17</v>
      </c>
      <c r="B81" s="11">
        <v>87.31</v>
      </c>
      <c r="C81" s="12">
        <v>149</v>
      </c>
      <c r="D81" s="12">
        <f t="shared" si="5"/>
        <v>290.1156797617684</v>
      </c>
      <c r="E81" s="11">
        <v>85.76</v>
      </c>
      <c r="F81" s="12">
        <v>131</v>
      </c>
      <c r="G81" s="12">
        <f>F81*170/E81</f>
        <v>259.67817164179104</v>
      </c>
      <c r="H81" s="12">
        <v>87.3</v>
      </c>
      <c r="I81" s="12">
        <v>148</v>
      </c>
      <c r="J81" s="12">
        <f t="shared" si="7"/>
        <v>288.2016036655212</v>
      </c>
      <c r="K81" s="12">
        <v>76.67</v>
      </c>
      <c r="L81" s="12">
        <v>124.5</v>
      </c>
      <c r="M81" s="12">
        <f t="shared" si="8"/>
        <v>276.05321507760533</v>
      </c>
    </row>
    <row r="82" spans="1:13" ht="18.75" customHeight="1">
      <c r="A82" s="4" t="s">
        <v>18</v>
      </c>
      <c r="B82" s="17"/>
      <c r="C82" s="18">
        <v>7</v>
      </c>
      <c r="D82" s="19"/>
      <c r="E82" s="17"/>
      <c r="F82" s="20">
        <v>9</v>
      </c>
      <c r="G82" s="21"/>
      <c r="H82" s="22"/>
      <c r="I82" s="20">
        <v>10</v>
      </c>
      <c r="J82" s="21"/>
      <c r="K82" s="21"/>
      <c r="L82" s="19">
        <v>11.5</v>
      </c>
      <c r="M82" s="21"/>
    </row>
    <row r="83" spans="1:13" ht="18.75" customHeight="1">
      <c r="A83" s="4" t="s">
        <v>19</v>
      </c>
      <c r="B83" s="17"/>
      <c r="C83" s="23"/>
      <c r="D83" s="24"/>
      <c r="E83" s="17"/>
      <c r="F83" s="4"/>
      <c r="G83" s="4"/>
      <c r="H83" s="22"/>
      <c r="I83" s="4"/>
      <c r="J83" s="23"/>
      <c r="K83" s="4"/>
      <c r="L83" s="25"/>
      <c r="M83" s="4"/>
    </row>
    <row r="84" spans="1:13" ht="15">
      <c r="A84" s="4" t="s">
        <v>20</v>
      </c>
      <c r="B84" s="17"/>
      <c r="C84" s="23"/>
      <c r="D84" s="15"/>
      <c r="E84" s="17"/>
      <c r="F84" s="4"/>
      <c r="G84" s="28"/>
      <c r="H84" s="22"/>
      <c r="I84" s="4"/>
      <c r="J84" s="28"/>
      <c r="K84" s="28"/>
      <c r="L84" s="15"/>
      <c r="M84" s="28"/>
    </row>
    <row r="85" spans="1:13" ht="15.75">
      <c r="A85" s="11" t="s">
        <v>21</v>
      </c>
      <c r="B85" s="29">
        <v>87.31</v>
      </c>
      <c r="C85" s="30">
        <v>156</v>
      </c>
      <c r="D85" s="12">
        <f t="shared" si="5"/>
        <v>303.7452754552743</v>
      </c>
      <c r="E85" s="29">
        <v>85.76</v>
      </c>
      <c r="F85" s="12">
        <v>140</v>
      </c>
      <c r="G85" s="12">
        <v>277.52</v>
      </c>
      <c r="H85" s="48">
        <v>87.3</v>
      </c>
      <c r="I85" s="12">
        <v>158</v>
      </c>
      <c r="J85" s="12">
        <f>I85*170/H85</f>
        <v>307.67468499427264</v>
      </c>
      <c r="K85" s="12">
        <v>76.67</v>
      </c>
      <c r="L85" s="12">
        <v>136</v>
      </c>
      <c r="M85" s="11">
        <v>301.55</v>
      </c>
    </row>
    <row r="86" spans="1:13" ht="12.75">
      <c r="A86" s="31" t="s">
        <v>28</v>
      </c>
      <c r="C86" s="31"/>
      <c r="D86" s="31"/>
      <c r="E86" s="32"/>
      <c r="F86" s="31"/>
      <c r="G86" s="31"/>
      <c r="H86" s="31"/>
      <c r="I86" s="31"/>
      <c r="J86" s="31"/>
      <c r="K86" s="31"/>
      <c r="L86" s="31"/>
      <c r="M86" s="32"/>
    </row>
    <row r="87" spans="1:13" ht="12.75">
      <c r="A87" s="32"/>
      <c r="B87" s="31"/>
      <c r="C87" s="31"/>
      <c r="D87" s="31"/>
      <c r="E87" s="32"/>
      <c r="F87" s="31"/>
      <c r="G87" s="31"/>
      <c r="H87" s="31"/>
      <c r="I87" s="31"/>
      <c r="J87" s="31"/>
      <c r="K87" s="31"/>
      <c r="L87" s="31"/>
      <c r="M87" s="32" t="s">
        <v>48</v>
      </c>
    </row>
    <row r="88" spans="1:13" ht="12.75">
      <c r="A88" s="32"/>
      <c r="B88" s="31"/>
      <c r="C88" s="31"/>
      <c r="D88" s="31"/>
      <c r="E88" s="32"/>
      <c r="F88" s="31"/>
      <c r="G88" s="31"/>
      <c r="H88" s="31"/>
      <c r="I88" s="31"/>
      <c r="J88" s="31"/>
      <c r="K88" s="31"/>
      <c r="L88" s="31"/>
      <c r="M88" s="32"/>
    </row>
    <row r="90" ht="18">
      <c r="C90" s="56" t="s">
        <v>38</v>
      </c>
    </row>
    <row r="92" spans="1:13" ht="15" customHeight="1">
      <c r="A92" s="44"/>
      <c r="B92" s="45"/>
      <c r="C92" s="45"/>
      <c r="D92" s="45"/>
      <c r="E92" s="45"/>
      <c r="F92" s="45"/>
      <c r="G92" s="45"/>
      <c r="H92" s="45"/>
      <c r="I92" s="45"/>
      <c r="J92" s="43" t="s">
        <v>23</v>
      </c>
      <c r="K92" s="46"/>
      <c r="L92" s="46"/>
      <c r="M92" s="47"/>
    </row>
    <row r="93" spans="1:13" ht="15" customHeight="1">
      <c r="A93" s="44"/>
      <c r="B93" s="45"/>
      <c r="C93" s="45"/>
      <c r="D93" s="45"/>
      <c r="E93" s="45"/>
      <c r="F93" s="45"/>
      <c r="G93" s="45"/>
      <c r="H93" s="45"/>
      <c r="I93" s="45"/>
      <c r="J93" s="43" t="s">
        <v>24</v>
      </c>
      <c r="K93" s="46"/>
      <c r="L93" s="46"/>
      <c r="M93" s="47"/>
    </row>
    <row r="94" spans="1:13" ht="15" customHeight="1">
      <c r="A94" s="44"/>
      <c r="B94" s="45"/>
      <c r="C94" s="45"/>
      <c r="D94" s="45"/>
      <c r="E94" s="45"/>
      <c r="F94" s="45"/>
      <c r="G94" s="45"/>
      <c r="H94" s="45"/>
      <c r="I94" s="45"/>
      <c r="J94" s="43" t="s">
        <v>25</v>
      </c>
      <c r="K94" s="46"/>
      <c r="L94" s="46"/>
      <c r="M94" s="47"/>
    </row>
    <row r="95" spans="1:13" ht="15.75">
      <c r="A95" s="155" t="s">
        <v>0</v>
      </c>
      <c r="B95" s="157" t="s">
        <v>26</v>
      </c>
      <c r="C95" s="158"/>
      <c r="D95" s="159"/>
      <c r="E95" s="157" t="s">
        <v>27</v>
      </c>
      <c r="F95" s="158"/>
      <c r="G95" s="159"/>
      <c r="H95" s="157" t="s">
        <v>29</v>
      </c>
      <c r="I95" s="158"/>
      <c r="J95" s="159"/>
      <c r="K95" s="157" t="s">
        <v>30</v>
      </c>
      <c r="L95" s="158"/>
      <c r="M95" s="159"/>
    </row>
    <row r="96" spans="1:13" ht="15" customHeight="1">
      <c r="A96" s="156"/>
      <c r="B96" s="59" t="s">
        <v>1</v>
      </c>
      <c r="C96" s="59" t="s">
        <v>2</v>
      </c>
      <c r="D96" s="59" t="s">
        <v>3</v>
      </c>
      <c r="E96" s="59" t="s">
        <v>1</v>
      </c>
      <c r="F96" s="59" t="s">
        <v>2</v>
      </c>
      <c r="G96" s="59" t="s">
        <v>3</v>
      </c>
      <c r="H96" s="59" t="s">
        <v>1</v>
      </c>
      <c r="I96" s="60" t="s">
        <v>2</v>
      </c>
      <c r="J96" s="59" t="s">
        <v>3</v>
      </c>
      <c r="K96" s="59" t="s">
        <v>1</v>
      </c>
      <c r="L96" s="60" t="s">
        <v>2</v>
      </c>
      <c r="M96" s="59" t="s">
        <v>3</v>
      </c>
    </row>
    <row r="97" spans="1:13" ht="15">
      <c r="A97" s="4" t="s">
        <v>4</v>
      </c>
      <c r="B97" s="9">
        <v>4.52</v>
      </c>
      <c r="C97" s="9">
        <v>10.35</v>
      </c>
      <c r="D97" s="10">
        <f>+C97*170/B97</f>
        <v>389.26991150442484</v>
      </c>
      <c r="E97" s="9">
        <v>5.09</v>
      </c>
      <c r="F97" s="9">
        <v>16.5</v>
      </c>
      <c r="G97" s="10">
        <f aca="true" t="shared" si="9" ref="G97:G108">+F97*170/E97</f>
        <v>551.0805500982318</v>
      </c>
      <c r="H97" s="9">
        <v>5.57</v>
      </c>
      <c r="I97" s="9">
        <v>20</v>
      </c>
      <c r="J97" s="10">
        <f aca="true" t="shared" si="10" ref="J97:J108">+I97*170/H97</f>
        <v>610.4129263913824</v>
      </c>
      <c r="K97" s="9">
        <v>6.07</v>
      </c>
      <c r="L97" s="9">
        <v>24</v>
      </c>
      <c r="M97" s="10">
        <f>+L97*170/K97</f>
        <v>672.158154859967</v>
      </c>
    </row>
    <row r="98" spans="1:13" ht="15">
      <c r="A98" s="4" t="s">
        <v>5</v>
      </c>
      <c r="B98" s="9">
        <v>5.26</v>
      </c>
      <c r="C98" s="9">
        <v>11.5</v>
      </c>
      <c r="D98" s="10">
        <f aca="true" t="shared" si="11" ref="D98:D108">+C98*170/B98</f>
        <v>371.67300380228136</v>
      </c>
      <c r="E98" s="9">
        <v>6.21</v>
      </c>
      <c r="F98" s="9">
        <v>16.5</v>
      </c>
      <c r="G98" s="10">
        <f t="shared" si="9"/>
        <v>451.69082125603865</v>
      </c>
      <c r="H98" s="9">
        <v>5.83</v>
      </c>
      <c r="I98" s="9">
        <v>12</v>
      </c>
      <c r="J98" s="10">
        <f t="shared" si="10"/>
        <v>349.9142367066895</v>
      </c>
      <c r="K98" s="9">
        <v>5.3</v>
      </c>
      <c r="L98" s="9">
        <v>15</v>
      </c>
      <c r="M98" s="10">
        <f>+L98*170/K98</f>
        <v>481.1320754716981</v>
      </c>
    </row>
    <row r="99" spans="1:13" ht="15">
      <c r="A99" s="4" t="s">
        <v>6</v>
      </c>
      <c r="B99" s="9">
        <v>3.44</v>
      </c>
      <c r="C99" s="9">
        <v>9.15</v>
      </c>
      <c r="D99" s="10">
        <f t="shared" si="11"/>
        <v>452.18023255813955</v>
      </c>
      <c r="E99" s="9">
        <v>4.38</v>
      </c>
      <c r="F99" s="9">
        <v>10</v>
      </c>
      <c r="G99" s="10">
        <f t="shared" si="9"/>
        <v>388.12785388127855</v>
      </c>
      <c r="H99" s="9">
        <v>4.71</v>
      </c>
      <c r="I99" s="9">
        <v>9</v>
      </c>
      <c r="J99" s="10">
        <f t="shared" si="10"/>
        <v>324.8407643312102</v>
      </c>
      <c r="K99" s="9">
        <v>3.5</v>
      </c>
      <c r="L99" s="9">
        <v>9</v>
      </c>
      <c r="M99" s="10">
        <f>+L99*170/K99</f>
        <v>437.14285714285717</v>
      </c>
    </row>
    <row r="100" spans="1:13" ht="15.75">
      <c r="A100" s="11" t="s">
        <v>7</v>
      </c>
      <c r="B100" s="13">
        <f>SUM(B97:B99)</f>
        <v>13.219999999999999</v>
      </c>
      <c r="C100" s="13">
        <f>SUM(C97:C99)</f>
        <v>31</v>
      </c>
      <c r="D100" s="14">
        <f t="shared" si="11"/>
        <v>398.6384266263238</v>
      </c>
      <c r="E100" s="13">
        <f>SUM(E97:E99)</f>
        <v>15.68</v>
      </c>
      <c r="F100" s="13">
        <f>SUM(F97:F99)</f>
        <v>43</v>
      </c>
      <c r="G100" s="34">
        <f t="shared" si="9"/>
        <v>466.19897959183675</v>
      </c>
      <c r="H100" s="13">
        <f>SUM(H97:H99)</f>
        <v>16.11</v>
      </c>
      <c r="I100" s="13">
        <f>SUM(I97:I99)</f>
        <v>41</v>
      </c>
      <c r="J100" s="34">
        <f t="shared" si="10"/>
        <v>432.65052762259467</v>
      </c>
      <c r="K100" s="13">
        <f>SUM(K97:K99)</f>
        <v>14.870000000000001</v>
      </c>
      <c r="L100" s="13">
        <f>SUM(L97:L99)</f>
        <v>48</v>
      </c>
      <c r="M100" s="34">
        <f>+L100*170/K100</f>
        <v>548.7558843308675</v>
      </c>
    </row>
    <row r="101" spans="1:13" ht="15">
      <c r="A101" s="4" t="s">
        <v>8</v>
      </c>
      <c r="B101" s="9">
        <v>16.47</v>
      </c>
      <c r="C101" s="9">
        <v>50</v>
      </c>
      <c r="D101" s="10">
        <f t="shared" si="11"/>
        <v>516.0898603521555</v>
      </c>
      <c r="E101" s="9">
        <v>19.06</v>
      </c>
      <c r="F101" s="9">
        <v>73</v>
      </c>
      <c r="G101" s="10">
        <f t="shared" si="9"/>
        <v>651.1017838405037</v>
      </c>
      <c r="H101" s="9">
        <v>19.06</v>
      </c>
      <c r="I101" s="9">
        <v>89</v>
      </c>
      <c r="J101" s="10">
        <f t="shared" si="10"/>
        <v>793.8090241343127</v>
      </c>
      <c r="K101" s="9">
        <v>23.9</v>
      </c>
      <c r="L101" s="9">
        <v>103</v>
      </c>
      <c r="M101" s="10">
        <f aca="true" t="shared" si="12" ref="M101:M108">+L101*170/K101</f>
        <v>732.6359832635984</v>
      </c>
    </row>
    <row r="102" spans="1:13" ht="15">
      <c r="A102" s="4" t="s">
        <v>9</v>
      </c>
      <c r="B102" s="9">
        <v>27.66</v>
      </c>
      <c r="C102" s="9">
        <v>31</v>
      </c>
      <c r="D102" s="10">
        <f t="shared" si="11"/>
        <v>190.52783803326102</v>
      </c>
      <c r="E102" s="9">
        <v>28.4</v>
      </c>
      <c r="F102" s="9">
        <v>52</v>
      </c>
      <c r="G102" s="10">
        <f t="shared" si="9"/>
        <v>311.2676056338028</v>
      </c>
      <c r="H102" s="9">
        <v>28.75</v>
      </c>
      <c r="I102" s="9">
        <v>35</v>
      </c>
      <c r="J102" s="10">
        <f t="shared" si="10"/>
        <v>206.95652173913044</v>
      </c>
      <c r="K102" s="9">
        <v>31.07</v>
      </c>
      <c r="L102" s="9">
        <v>50</v>
      </c>
      <c r="M102" s="10">
        <f t="shared" si="12"/>
        <v>273.5757965883489</v>
      </c>
    </row>
    <row r="103" spans="1:13" ht="15">
      <c r="A103" s="4" t="s">
        <v>10</v>
      </c>
      <c r="B103" s="9">
        <v>5.91</v>
      </c>
      <c r="C103" s="9">
        <v>19.65</v>
      </c>
      <c r="D103" s="10">
        <f t="shared" si="11"/>
        <v>565.228426395939</v>
      </c>
      <c r="E103" s="9">
        <v>5.76</v>
      </c>
      <c r="F103" s="9">
        <v>16</v>
      </c>
      <c r="G103" s="10">
        <f t="shared" si="9"/>
        <v>472.22222222222223</v>
      </c>
      <c r="H103" s="9">
        <v>6.2</v>
      </c>
      <c r="I103" s="9">
        <v>19</v>
      </c>
      <c r="J103" s="10">
        <f t="shared" si="10"/>
        <v>520.9677419354839</v>
      </c>
      <c r="K103" s="9">
        <v>6.39</v>
      </c>
      <c r="L103" s="9">
        <v>19</v>
      </c>
      <c r="M103" s="10">
        <f t="shared" si="12"/>
        <v>505.4773082942097</v>
      </c>
    </row>
    <row r="104" spans="1:13" ht="15.75">
      <c r="A104" s="11" t="s">
        <v>11</v>
      </c>
      <c r="B104" s="13">
        <f>SUM(B101:B103)</f>
        <v>50.03999999999999</v>
      </c>
      <c r="C104" s="13">
        <f>SUM(C101:C103)</f>
        <v>100.65</v>
      </c>
      <c r="D104" s="14">
        <f t="shared" si="11"/>
        <v>341.9364508393286</v>
      </c>
      <c r="E104" s="13">
        <f>SUM(E101:E103)</f>
        <v>53.21999999999999</v>
      </c>
      <c r="F104" s="13">
        <f>SUM(F101:F103)</f>
        <v>141</v>
      </c>
      <c r="G104" s="34">
        <f t="shared" si="9"/>
        <v>450.39458850056377</v>
      </c>
      <c r="H104" s="13">
        <f>SUM(H101:H103)</f>
        <v>54.010000000000005</v>
      </c>
      <c r="I104" s="13">
        <f>SUM(I101:I103)</f>
        <v>143</v>
      </c>
      <c r="J104" s="34">
        <f t="shared" si="10"/>
        <v>450.10183299388996</v>
      </c>
      <c r="K104" s="13">
        <f>SUM(K101:K103)</f>
        <v>61.36</v>
      </c>
      <c r="L104" s="13">
        <f>SUM(L101:L103)</f>
        <v>172</v>
      </c>
      <c r="M104" s="34">
        <f t="shared" si="12"/>
        <v>476.5319426336375</v>
      </c>
    </row>
    <row r="105" spans="1:13" ht="15">
      <c r="A105" s="4" t="s">
        <v>12</v>
      </c>
      <c r="B105" s="9">
        <v>8.37</v>
      </c>
      <c r="C105" s="9">
        <v>27.4</v>
      </c>
      <c r="D105" s="10">
        <f t="shared" si="11"/>
        <v>556.5113500597372</v>
      </c>
      <c r="E105" s="9">
        <v>11.78</v>
      </c>
      <c r="F105" s="9">
        <v>33</v>
      </c>
      <c r="G105" s="10">
        <f t="shared" si="9"/>
        <v>476.2308998302207</v>
      </c>
      <c r="H105" s="9">
        <v>10.33</v>
      </c>
      <c r="I105" s="9">
        <v>33</v>
      </c>
      <c r="J105" s="10">
        <f t="shared" si="10"/>
        <v>543.0784123910939</v>
      </c>
      <c r="K105" s="9">
        <v>9.72</v>
      </c>
      <c r="L105" s="9">
        <v>36</v>
      </c>
      <c r="M105" s="10">
        <f t="shared" si="12"/>
        <v>629.6296296296296</v>
      </c>
    </row>
    <row r="106" spans="1:13" ht="15">
      <c r="A106" s="4" t="s">
        <v>13</v>
      </c>
      <c r="B106" s="9">
        <v>3.13</v>
      </c>
      <c r="C106" s="9">
        <v>4.2</v>
      </c>
      <c r="D106" s="10">
        <f t="shared" si="11"/>
        <v>228.1150159744409</v>
      </c>
      <c r="E106" s="9">
        <v>5.21</v>
      </c>
      <c r="F106" s="9">
        <v>8</v>
      </c>
      <c r="G106" s="10">
        <f t="shared" si="9"/>
        <v>261.03646833013437</v>
      </c>
      <c r="H106" s="9">
        <v>4.13</v>
      </c>
      <c r="I106" s="9">
        <v>6</v>
      </c>
      <c r="J106" s="10">
        <f t="shared" si="10"/>
        <v>246.97336561743342</v>
      </c>
      <c r="K106" s="9">
        <v>3.78</v>
      </c>
      <c r="L106" s="9">
        <v>6</v>
      </c>
      <c r="M106" s="10">
        <f t="shared" si="12"/>
        <v>269.8412698412699</v>
      </c>
    </row>
    <row r="107" spans="1:13" ht="15">
      <c r="A107" s="4" t="s">
        <v>14</v>
      </c>
      <c r="B107" s="9">
        <v>1.03</v>
      </c>
      <c r="C107" s="9">
        <v>3.75</v>
      </c>
      <c r="D107" s="10">
        <f t="shared" si="11"/>
        <v>618.9320388349514</v>
      </c>
      <c r="E107" s="9">
        <v>1.29</v>
      </c>
      <c r="F107" s="9">
        <v>5</v>
      </c>
      <c r="G107" s="10">
        <f t="shared" si="9"/>
        <v>658.9147286821706</v>
      </c>
      <c r="H107" s="9">
        <v>1.4</v>
      </c>
      <c r="I107" s="9">
        <v>5</v>
      </c>
      <c r="J107" s="10">
        <f t="shared" si="10"/>
        <v>607.1428571428572</v>
      </c>
      <c r="K107" s="9">
        <v>1</v>
      </c>
      <c r="L107" s="9">
        <v>5</v>
      </c>
      <c r="M107" s="10">
        <f t="shared" si="12"/>
        <v>850</v>
      </c>
    </row>
    <row r="108" spans="1:13" ht="15.75">
      <c r="A108" s="11" t="s">
        <v>15</v>
      </c>
      <c r="B108" s="13">
        <f>SUM(B105:B107)</f>
        <v>12.53</v>
      </c>
      <c r="C108" s="13">
        <f>SUM(C105:C107)</f>
        <v>35.349999999999994</v>
      </c>
      <c r="D108" s="14">
        <f t="shared" si="11"/>
        <v>479.608938547486</v>
      </c>
      <c r="E108" s="13">
        <f>SUM(E105:E107)</f>
        <v>18.279999999999998</v>
      </c>
      <c r="F108" s="13">
        <f>SUM(F105:F107)</f>
        <v>46</v>
      </c>
      <c r="G108" s="34">
        <f t="shared" si="9"/>
        <v>427.7899343544858</v>
      </c>
      <c r="H108" s="13">
        <f>SUM(H105:H107)</f>
        <v>15.860000000000001</v>
      </c>
      <c r="I108" s="13">
        <f>SUM(I105:I107)</f>
        <v>44</v>
      </c>
      <c r="J108" s="34">
        <f t="shared" si="10"/>
        <v>471.62673392181586</v>
      </c>
      <c r="K108" s="13">
        <f>SUM(K105:K107)</f>
        <v>14.5</v>
      </c>
      <c r="L108" s="13">
        <f>SUM(L105:L107)</f>
        <v>47</v>
      </c>
      <c r="M108" s="34">
        <f t="shared" si="12"/>
        <v>551.0344827586207</v>
      </c>
    </row>
    <row r="109" spans="1:13" ht="15">
      <c r="A109" s="5" t="s">
        <v>22</v>
      </c>
      <c r="B109" s="9"/>
      <c r="C109" s="9"/>
      <c r="D109" s="10"/>
      <c r="E109" s="9"/>
      <c r="F109" s="9"/>
      <c r="G109" s="10"/>
      <c r="H109" s="9"/>
      <c r="I109" s="9"/>
      <c r="J109" s="10"/>
      <c r="K109" s="9"/>
      <c r="L109" s="9"/>
      <c r="M109" s="10"/>
    </row>
    <row r="110" spans="1:13" ht="15">
      <c r="A110" s="4" t="s">
        <v>16</v>
      </c>
      <c r="B110" s="9">
        <v>0.51</v>
      </c>
      <c r="C110" s="9">
        <v>1</v>
      </c>
      <c r="D110" s="10">
        <f>+C110*170/B110</f>
        <v>333.3333333333333</v>
      </c>
      <c r="E110" s="9">
        <v>0.68</v>
      </c>
      <c r="F110" s="9">
        <v>1</v>
      </c>
      <c r="G110" s="10">
        <f>+F110*170/E110</f>
        <v>249.99999999999997</v>
      </c>
      <c r="H110" s="9">
        <v>0.79</v>
      </c>
      <c r="I110" s="9">
        <v>1</v>
      </c>
      <c r="J110" s="10">
        <f>+I110*170/H110</f>
        <v>215.18987341772151</v>
      </c>
      <c r="K110" s="9">
        <v>0.71</v>
      </c>
      <c r="L110" s="9">
        <v>1</v>
      </c>
      <c r="M110" s="10">
        <f>+L110*170/K110</f>
        <v>239.43661971830988</v>
      </c>
    </row>
    <row r="111" spans="1:13" ht="15.75">
      <c r="A111" s="11" t="s">
        <v>17</v>
      </c>
      <c r="B111" s="13">
        <f>SUM(B100+B104+B108+B110)</f>
        <v>76.3</v>
      </c>
      <c r="C111" s="13">
        <f>SUM(C100+C104+C108+C110)</f>
        <v>168</v>
      </c>
      <c r="D111" s="14">
        <f>+C111*170/B111</f>
        <v>374.3119266055046</v>
      </c>
      <c r="E111" s="13">
        <f>SUM(E100+E104+E108+E110)</f>
        <v>87.86</v>
      </c>
      <c r="F111" s="13">
        <f>SUM(F100+F104+F108+F110)</f>
        <v>231</v>
      </c>
      <c r="G111" s="34">
        <f>+F111*170/E111</f>
        <v>446.96107443660367</v>
      </c>
      <c r="H111" s="13">
        <f>SUM(H100+H104+H108+H109+H110)</f>
        <v>86.77000000000001</v>
      </c>
      <c r="I111" s="13">
        <f>SUM(I100+I104+I108+I110)</f>
        <v>229</v>
      </c>
      <c r="J111" s="34">
        <f>+I111*170/H111</f>
        <v>448.657370058776</v>
      </c>
      <c r="K111" s="13">
        <f>SUM(K100+K104+K108+K109+K110)</f>
        <v>91.44</v>
      </c>
      <c r="L111" s="13">
        <f>SUM(L100+L104+L108+L110)</f>
        <v>268</v>
      </c>
      <c r="M111" s="34">
        <f>+L111*170/K111</f>
        <v>498.25021872265967</v>
      </c>
    </row>
    <row r="112" spans="1:13" ht="15">
      <c r="A112" s="4" t="s">
        <v>18</v>
      </c>
      <c r="B112" s="21"/>
      <c r="C112" s="19">
        <v>11</v>
      </c>
      <c r="D112" s="7"/>
      <c r="E112" s="19"/>
      <c r="F112" s="36">
        <v>12</v>
      </c>
      <c r="G112" s="24"/>
      <c r="H112" s="19"/>
      <c r="I112" s="36">
        <v>12</v>
      </c>
      <c r="J112" s="24"/>
      <c r="K112" s="19"/>
      <c r="L112" s="36">
        <v>12</v>
      </c>
      <c r="M112" s="24"/>
    </row>
    <row r="113" spans="1:13" ht="15">
      <c r="A113" s="4" t="s">
        <v>19</v>
      </c>
      <c r="B113" s="26"/>
      <c r="C113" s="4"/>
      <c r="D113" s="27"/>
      <c r="E113" s="24"/>
      <c r="F113" s="36"/>
      <c r="G113" s="24"/>
      <c r="H113" s="24"/>
      <c r="I113" s="36"/>
      <c r="J113" s="24"/>
      <c r="K113" s="24"/>
      <c r="L113" s="36"/>
      <c r="M113" s="24"/>
    </row>
    <row r="114" spans="1:13" ht="15">
      <c r="A114" s="4" t="s">
        <v>20</v>
      </c>
      <c r="B114" s="28"/>
      <c r="C114" s="28"/>
      <c r="D114" s="8"/>
      <c r="E114" s="24"/>
      <c r="F114" s="36"/>
      <c r="G114" s="24"/>
      <c r="H114" s="24"/>
      <c r="I114" s="36"/>
      <c r="J114" s="24"/>
      <c r="K114" s="24"/>
      <c r="L114" s="36"/>
      <c r="M114" s="24"/>
    </row>
    <row r="115" spans="1:13" ht="15.75">
      <c r="A115" s="11" t="s">
        <v>21</v>
      </c>
      <c r="B115" s="13">
        <f>SUM(B100+B104+B108+B110+B112)</f>
        <v>76.3</v>
      </c>
      <c r="C115" s="13">
        <f>SUM(C100+C104+C108+C110+C112)</f>
        <v>179</v>
      </c>
      <c r="D115" s="14">
        <f>+C115*170/B115</f>
        <v>398.82044560943643</v>
      </c>
      <c r="E115" s="13">
        <f>SUM(E100+E104+E108+E110+E112)</f>
        <v>87.86</v>
      </c>
      <c r="F115" s="13">
        <f>SUM(F100+F104+F108+F110+F112)</f>
        <v>243</v>
      </c>
      <c r="G115" s="34">
        <f>+F115*170/E115</f>
        <v>470.1798315501935</v>
      </c>
      <c r="H115" s="13">
        <f>SUM(H100+H104+H108+H109+H110)</f>
        <v>86.77000000000001</v>
      </c>
      <c r="I115" s="13">
        <f>SUM(I100+I104+I108+I110+I112)</f>
        <v>241</v>
      </c>
      <c r="J115" s="34">
        <f>+I115*170/H115</f>
        <v>472.16779993085163</v>
      </c>
      <c r="K115" s="13">
        <f>SUM(K100+K104+K108+K109+K110+K112)</f>
        <v>91.44</v>
      </c>
      <c r="L115" s="13">
        <f>SUM(L100+L104+L108+L110+L112)</f>
        <v>280</v>
      </c>
      <c r="M115" s="34">
        <f>+L115*170/K115</f>
        <v>520.5599300087489</v>
      </c>
    </row>
    <row r="116" spans="1:14" ht="12.75">
      <c r="A116" s="31" t="s">
        <v>35</v>
      </c>
      <c r="B116" s="31"/>
      <c r="C116" s="31"/>
      <c r="D116" s="31"/>
      <c r="E116" s="32"/>
      <c r="N116" s="2" t="s">
        <v>47</v>
      </c>
    </row>
    <row r="117" spans="1:5" ht="12.75">
      <c r="A117" s="31"/>
      <c r="B117" s="31"/>
      <c r="C117" s="31"/>
      <c r="D117" s="31"/>
      <c r="E117" s="32"/>
    </row>
    <row r="118" spans="1:5" ht="12.75">
      <c r="A118" s="31"/>
      <c r="B118" s="31"/>
      <c r="C118" s="31"/>
      <c r="D118" s="31"/>
      <c r="E118" s="32"/>
    </row>
    <row r="119" ht="18">
      <c r="B119" s="56" t="s">
        <v>40</v>
      </c>
    </row>
    <row r="120" ht="15">
      <c r="A120" s="67"/>
    </row>
    <row r="121" spans="1:15" ht="12.75">
      <c r="A121" s="1"/>
      <c r="H121" s="40" t="s">
        <v>23</v>
      </c>
      <c r="O121" s="40"/>
    </row>
    <row r="122" spans="1:15" ht="12.75">
      <c r="A122" s="1"/>
      <c r="H122" s="40" t="s">
        <v>24</v>
      </c>
      <c r="O122" s="40"/>
    </row>
    <row r="123" spans="1:15" ht="12.75">
      <c r="A123" s="1"/>
      <c r="H123" s="40" t="s">
        <v>25</v>
      </c>
      <c r="O123" s="40"/>
    </row>
    <row r="124" spans="1:16" ht="15.75">
      <c r="A124" s="3" t="s">
        <v>0</v>
      </c>
      <c r="B124" s="157" t="s">
        <v>36</v>
      </c>
      <c r="C124" s="158"/>
      <c r="D124" s="159"/>
      <c r="E124" s="157" t="s">
        <v>37</v>
      </c>
      <c r="F124" s="158"/>
      <c r="G124" s="159"/>
      <c r="H124" s="157" t="s">
        <v>39</v>
      </c>
      <c r="I124" s="158"/>
      <c r="J124" s="159"/>
      <c r="K124" s="154"/>
      <c r="L124" s="154"/>
      <c r="M124" s="154"/>
      <c r="N124" s="154"/>
      <c r="O124" s="154"/>
      <c r="P124" s="154"/>
    </row>
    <row r="125" spans="1:16" ht="15.75">
      <c r="A125" s="55"/>
      <c r="B125" s="52"/>
      <c r="C125" s="53"/>
      <c r="D125" s="54"/>
      <c r="E125" s="157"/>
      <c r="F125" s="158"/>
      <c r="G125" s="159"/>
      <c r="H125" s="157"/>
      <c r="I125" s="158"/>
      <c r="J125" s="159"/>
      <c r="K125" s="154"/>
      <c r="L125" s="154"/>
      <c r="M125" s="154"/>
      <c r="N125" s="154"/>
      <c r="O125" s="154"/>
      <c r="P125" s="154"/>
    </row>
    <row r="126" spans="1:16" ht="15">
      <c r="A126" s="6"/>
      <c r="B126" s="59" t="s">
        <v>1</v>
      </c>
      <c r="C126" s="60" t="s">
        <v>2</v>
      </c>
      <c r="D126" s="59" t="s">
        <v>3</v>
      </c>
      <c r="E126" s="58" t="s">
        <v>1</v>
      </c>
      <c r="F126" s="60" t="s">
        <v>2</v>
      </c>
      <c r="G126" s="59" t="s">
        <v>3</v>
      </c>
      <c r="H126" s="60" t="s">
        <v>1</v>
      </c>
      <c r="I126" s="60" t="s">
        <v>2</v>
      </c>
      <c r="J126" s="60" t="s">
        <v>3</v>
      </c>
      <c r="K126" s="69"/>
      <c r="L126" s="69"/>
      <c r="M126" s="69"/>
      <c r="N126" s="69"/>
      <c r="O126" s="69"/>
      <c r="P126" s="69"/>
    </row>
    <row r="127" spans="1:16" ht="15">
      <c r="A127" s="4" t="s">
        <v>4</v>
      </c>
      <c r="B127" s="9">
        <v>6.04</v>
      </c>
      <c r="C127" s="9">
        <v>20</v>
      </c>
      <c r="D127" s="33">
        <f>+C127*170/B127</f>
        <v>562.9139072847682</v>
      </c>
      <c r="E127" s="49">
        <v>5.27</v>
      </c>
      <c r="F127" s="49">
        <v>17.5</v>
      </c>
      <c r="G127" s="51">
        <f aca="true" t="shared" si="13" ref="G127:G140">+F127*170/E127</f>
        <v>564.5161290322582</v>
      </c>
      <c r="H127" s="49">
        <v>5.11</v>
      </c>
      <c r="I127" s="49">
        <v>13</v>
      </c>
      <c r="J127" s="10">
        <f aca="true" t="shared" si="14" ref="J127:J141">+I127*170/H127</f>
        <v>432.4853228962818</v>
      </c>
      <c r="K127" s="70"/>
      <c r="L127" s="70"/>
      <c r="M127" s="71"/>
      <c r="N127" s="70"/>
      <c r="O127" s="70"/>
      <c r="P127" s="71"/>
    </row>
    <row r="128" spans="1:16" ht="15">
      <c r="A128" s="4" t="s">
        <v>5</v>
      </c>
      <c r="B128" s="9">
        <v>4.83</v>
      </c>
      <c r="C128" s="9">
        <v>15</v>
      </c>
      <c r="D128" s="33">
        <f>+C128*170/B128</f>
        <v>527.9503105590062</v>
      </c>
      <c r="E128" s="49">
        <v>4.56</v>
      </c>
      <c r="F128" s="49">
        <v>14</v>
      </c>
      <c r="G128" s="51">
        <f t="shared" si="13"/>
        <v>521.9298245614035</v>
      </c>
      <c r="H128" s="49">
        <v>5.07</v>
      </c>
      <c r="I128" s="49">
        <v>15.25</v>
      </c>
      <c r="J128" s="10">
        <f t="shared" si="14"/>
        <v>511.3412228796844</v>
      </c>
      <c r="K128" s="70"/>
      <c r="L128" s="70"/>
      <c r="M128" s="71"/>
      <c r="N128" s="70"/>
      <c r="O128" s="70"/>
      <c r="P128" s="71"/>
    </row>
    <row r="129" spans="1:16" ht="15">
      <c r="A129" s="4" t="s">
        <v>6</v>
      </c>
      <c r="B129" s="9">
        <v>3.69</v>
      </c>
      <c r="C129" s="9">
        <v>9</v>
      </c>
      <c r="D129" s="33">
        <f>+C129*170/B129</f>
        <v>414.6341463414634</v>
      </c>
      <c r="E129" s="49">
        <v>3.02</v>
      </c>
      <c r="F129" s="49">
        <v>7.5</v>
      </c>
      <c r="G129" s="51">
        <f t="shared" si="13"/>
        <v>422.18543046357615</v>
      </c>
      <c r="H129" s="49">
        <v>4.44</v>
      </c>
      <c r="I129" s="49">
        <v>12</v>
      </c>
      <c r="J129" s="10">
        <f t="shared" si="14"/>
        <v>459.4594594594594</v>
      </c>
      <c r="K129" s="70"/>
      <c r="L129" s="70"/>
      <c r="M129" s="71"/>
      <c r="N129" s="70"/>
      <c r="O129" s="70"/>
      <c r="P129" s="71"/>
    </row>
    <row r="130" spans="1:16" ht="15.75">
      <c r="A130" s="11" t="s">
        <v>7</v>
      </c>
      <c r="B130" s="13">
        <f>SUM(B127:B129)</f>
        <v>14.56</v>
      </c>
      <c r="C130" s="13">
        <f>SUM(C127:C129)</f>
        <v>44</v>
      </c>
      <c r="D130" s="35">
        <f>+C130*170/B130</f>
        <v>513.7362637362637</v>
      </c>
      <c r="E130" s="50">
        <f>SUM(E127:E129)</f>
        <v>12.849999999999998</v>
      </c>
      <c r="F130" s="50">
        <f>SUM(F127:F129)</f>
        <v>39</v>
      </c>
      <c r="G130" s="37">
        <f t="shared" si="13"/>
        <v>515.9533073929962</v>
      </c>
      <c r="H130" s="13">
        <f>SUM(H127:H129)</f>
        <v>14.620000000000001</v>
      </c>
      <c r="I130" s="13">
        <f>SUM(I127:I129)</f>
        <v>40.25</v>
      </c>
      <c r="J130" s="14">
        <f t="shared" si="14"/>
        <v>468.0232558139535</v>
      </c>
      <c r="K130" s="63"/>
      <c r="L130" s="63"/>
      <c r="M130" s="66"/>
      <c r="N130" s="63"/>
      <c r="O130" s="63"/>
      <c r="P130" s="66"/>
    </row>
    <row r="131" spans="1:16" ht="15">
      <c r="A131" s="4" t="s">
        <v>8</v>
      </c>
      <c r="B131" s="9">
        <v>24.22</v>
      </c>
      <c r="C131" s="9">
        <v>110</v>
      </c>
      <c r="D131" s="33">
        <f aca="true" t="shared" si="15" ref="D131:D139">+C131*170/B131</f>
        <v>772.0891824938068</v>
      </c>
      <c r="E131" s="49">
        <v>23.54</v>
      </c>
      <c r="F131" s="49">
        <v>90</v>
      </c>
      <c r="G131" s="51">
        <f t="shared" si="13"/>
        <v>649.9575191163976</v>
      </c>
      <c r="H131" s="49">
        <v>26.25</v>
      </c>
      <c r="I131" s="49">
        <v>98</v>
      </c>
      <c r="J131" s="10">
        <f t="shared" si="14"/>
        <v>634.6666666666666</v>
      </c>
      <c r="K131" s="70"/>
      <c r="L131" s="70"/>
      <c r="M131" s="71"/>
      <c r="N131" s="70"/>
      <c r="O131" s="70"/>
      <c r="P131" s="71"/>
    </row>
    <row r="132" spans="1:16" ht="15">
      <c r="A132" s="4" t="s">
        <v>9</v>
      </c>
      <c r="B132" s="9">
        <v>31.95</v>
      </c>
      <c r="C132" s="9">
        <v>62</v>
      </c>
      <c r="D132" s="33">
        <f t="shared" si="15"/>
        <v>329.8904538341158</v>
      </c>
      <c r="E132" s="49">
        <v>31.42</v>
      </c>
      <c r="F132" s="49">
        <v>62</v>
      </c>
      <c r="G132" s="51">
        <f t="shared" si="13"/>
        <v>335.45512412476126</v>
      </c>
      <c r="H132" s="49">
        <v>35.03</v>
      </c>
      <c r="I132" s="49">
        <v>65.75</v>
      </c>
      <c r="J132" s="10">
        <f t="shared" si="14"/>
        <v>319.08364259206394</v>
      </c>
      <c r="K132" s="70"/>
      <c r="L132" s="70"/>
      <c r="M132" s="71"/>
      <c r="N132" s="70"/>
      <c r="O132" s="70"/>
      <c r="P132" s="71"/>
    </row>
    <row r="133" spans="1:16" ht="15">
      <c r="A133" s="4" t="s">
        <v>10</v>
      </c>
      <c r="B133" s="9">
        <v>6.3</v>
      </c>
      <c r="C133" s="9">
        <v>20</v>
      </c>
      <c r="D133" s="33">
        <f t="shared" si="15"/>
        <v>539.6825396825396</v>
      </c>
      <c r="E133" s="49">
        <v>6.25</v>
      </c>
      <c r="F133" s="49">
        <v>18</v>
      </c>
      <c r="G133" s="51">
        <f t="shared" si="13"/>
        <v>489.6</v>
      </c>
      <c r="H133" s="49">
        <v>6.11</v>
      </c>
      <c r="I133" s="49">
        <v>15.25</v>
      </c>
      <c r="J133" s="10">
        <f t="shared" si="14"/>
        <v>424.30441898527005</v>
      </c>
      <c r="K133" s="70"/>
      <c r="L133" s="70"/>
      <c r="M133" s="71"/>
      <c r="N133" s="70"/>
      <c r="O133" s="70"/>
      <c r="P133" s="71"/>
    </row>
    <row r="134" spans="1:16" ht="15.75">
      <c r="A134" s="11" t="s">
        <v>11</v>
      </c>
      <c r="B134" s="13">
        <f>SUM(B131:B133)</f>
        <v>62.47</v>
      </c>
      <c r="C134" s="13">
        <f>SUM(C131:C133)</f>
        <v>192</v>
      </c>
      <c r="D134" s="35">
        <f t="shared" si="15"/>
        <v>522.4907955818793</v>
      </c>
      <c r="E134" s="50">
        <f>SUM(E131:E133)</f>
        <v>61.21</v>
      </c>
      <c r="F134" s="50">
        <f>SUM(F131:F133)</f>
        <v>170</v>
      </c>
      <c r="G134" s="37">
        <f t="shared" si="13"/>
        <v>472.1450743342591</v>
      </c>
      <c r="H134" s="13">
        <f>SUM(H131:H133)</f>
        <v>67.39</v>
      </c>
      <c r="I134" s="13">
        <f>SUM(I131:I133)</f>
        <v>179</v>
      </c>
      <c r="J134" s="14">
        <f t="shared" si="14"/>
        <v>451.5506751743582</v>
      </c>
      <c r="K134" s="63"/>
      <c r="L134" s="63"/>
      <c r="M134" s="66"/>
      <c r="N134" s="63"/>
      <c r="O134" s="63"/>
      <c r="P134" s="66"/>
    </row>
    <row r="135" spans="1:16" ht="15">
      <c r="A135" s="4" t="s">
        <v>12</v>
      </c>
      <c r="B135" s="9">
        <v>11.33</v>
      </c>
      <c r="C135" s="9">
        <v>46</v>
      </c>
      <c r="D135" s="33">
        <f t="shared" si="15"/>
        <v>690.2030008826125</v>
      </c>
      <c r="E135" s="49">
        <v>13.99</v>
      </c>
      <c r="F135" s="49">
        <v>53</v>
      </c>
      <c r="G135" s="51">
        <f t="shared" si="13"/>
        <v>644.0314510364547</v>
      </c>
      <c r="H135" s="49">
        <v>14.75</v>
      </c>
      <c r="I135" s="49">
        <v>54.5</v>
      </c>
      <c r="J135" s="10">
        <f t="shared" si="14"/>
        <v>628.1355932203389</v>
      </c>
      <c r="K135" s="70"/>
      <c r="L135" s="70"/>
      <c r="M135" s="71"/>
      <c r="N135" s="70"/>
      <c r="O135" s="70"/>
      <c r="P135" s="71"/>
    </row>
    <row r="136" spans="1:16" ht="15">
      <c r="A136" s="4" t="s">
        <v>13</v>
      </c>
      <c r="B136" s="9">
        <v>4.03</v>
      </c>
      <c r="C136" s="9">
        <v>8</v>
      </c>
      <c r="D136" s="33">
        <f t="shared" si="15"/>
        <v>337.46898263027293</v>
      </c>
      <c r="E136" s="49">
        <v>4.08</v>
      </c>
      <c r="F136" s="49">
        <v>9</v>
      </c>
      <c r="G136" s="51">
        <f t="shared" si="13"/>
        <v>375</v>
      </c>
      <c r="H136" s="49">
        <v>4.55</v>
      </c>
      <c r="I136" s="49">
        <v>12.25</v>
      </c>
      <c r="J136" s="10">
        <f t="shared" si="14"/>
        <v>457.69230769230774</v>
      </c>
      <c r="K136" s="70"/>
      <c r="L136" s="70"/>
      <c r="M136" s="71"/>
      <c r="N136" s="70"/>
      <c r="O136" s="70"/>
      <c r="P136" s="71"/>
    </row>
    <row r="137" spans="1:16" ht="15">
      <c r="A137" s="4" t="s">
        <v>14</v>
      </c>
      <c r="B137" s="9">
        <v>0.99</v>
      </c>
      <c r="C137" s="9">
        <v>4</v>
      </c>
      <c r="D137" s="33">
        <f t="shared" si="15"/>
        <v>686.8686868686868</v>
      </c>
      <c r="E137" s="49">
        <v>1.09</v>
      </c>
      <c r="F137" s="49">
        <v>5</v>
      </c>
      <c r="G137" s="51">
        <f t="shared" si="13"/>
        <v>779.8165137614678</v>
      </c>
      <c r="H137" s="49">
        <v>1.04</v>
      </c>
      <c r="I137" s="49">
        <v>5</v>
      </c>
      <c r="J137" s="51">
        <f t="shared" si="14"/>
        <v>817.3076923076923</v>
      </c>
      <c r="K137" s="70"/>
      <c r="L137" s="70"/>
      <c r="M137" s="72"/>
      <c r="N137" s="70"/>
      <c r="O137" s="70"/>
      <c r="P137" s="72"/>
    </row>
    <row r="138" spans="1:16" ht="15.75">
      <c r="A138" s="11" t="s">
        <v>15</v>
      </c>
      <c r="B138" s="13">
        <f>SUM(B135:B137)</f>
        <v>16.349999999999998</v>
      </c>
      <c r="C138" s="13">
        <f>SUM(C135:C137)</f>
        <v>58</v>
      </c>
      <c r="D138" s="35">
        <f t="shared" si="15"/>
        <v>603.0581039755352</v>
      </c>
      <c r="E138" s="50">
        <f>SUM(E135:E137)</f>
        <v>19.16</v>
      </c>
      <c r="F138" s="50">
        <f>SUM(F135:F137)</f>
        <v>67</v>
      </c>
      <c r="G138" s="37">
        <f t="shared" si="13"/>
        <v>594.4676409185804</v>
      </c>
      <c r="H138" s="13">
        <f>SUM(H135:H137)</f>
        <v>20.34</v>
      </c>
      <c r="I138" s="13">
        <f>SUM(I135:I137)</f>
        <v>71.75</v>
      </c>
      <c r="J138" s="14">
        <f t="shared" si="14"/>
        <v>599.6804326450344</v>
      </c>
      <c r="K138" s="63"/>
      <c r="L138" s="63"/>
      <c r="M138" s="66"/>
      <c r="N138" s="63"/>
      <c r="O138" s="63"/>
      <c r="P138" s="66"/>
    </row>
    <row r="139" spans="1:16" ht="15">
      <c r="A139" s="5" t="s">
        <v>22</v>
      </c>
      <c r="B139" s="9">
        <v>0.5</v>
      </c>
      <c r="C139" s="9">
        <v>0</v>
      </c>
      <c r="D139" s="33">
        <f t="shared" si="15"/>
        <v>0</v>
      </c>
      <c r="E139" s="49">
        <v>0.58</v>
      </c>
      <c r="F139" s="49">
        <v>1.5</v>
      </c>
      <c r="G139" s="51">
        <f t="shared" si="13"/>
        <v>439.65517241379314</v>
      </c>
      <c r="H139" s="118">
        <v>0.54</v>
      </c>
      <c r="I139" s="49">
        <v>1</v>
      </c>
      <c r="J139" s="10">
        <f t="shared" si="14"/>
        <v>314.8148148148148</v>
      </c>
      <c r="K139" s="119"/>
      <c r="L139" s="70"/>
      <c r="M139" s="71"/>
      <c r="N139" s="119"/>
      <c r="O139" s="70"/>
      <c r="P139" s="71"/>
    </row>
    <row r="140" spans="1:16" ht="15">
      <c r="A140" s="4" t="s">
        <v>16</v>
      </c>
      <c r="B140" s="9">
        <v>0.26</v>
      </c>
      <c r="C140" s="9">
        <v>1</v>
      </c>
      <c r="D140" s="33">
        <f>+C140*170/B140</f>
        <v>653.8461538461538</v>
      </c>
      <c r="E140" s="49">
        <v>0.26</v>
      </c>
      <c r="F140" s="49">
        <v>0.5</v>
      </c>
      <c r="G140" s="51">
        <f t="shared" si="13"/>
        <v>326.9230769230769</v>
      </c>
      <c r="H140" s="49">
        <v>0.21</v>
      </c>
      <c r="I140" s="49">
        <v>1</v>
      </c>
      <c r="J140" s="10">
        <f t="shared" si="14"/>
        <v>809.5238095238095</v>
      </c>
      <c r="K140" s="70"/>
      <c r="L140" s="70"/>
      <c r="M140" s="71"/>
      <c r="N140" s="70"/>
      <c r="O140" s="70"/>
      <c r="P140" s="71"/>
    </row>
    <row r="141" spans="1:16" ht="15.75">
      <c r="A141" s="11" t="s">
        <v>17</v>
      </c>
      <c r="B141" s="13">
        <f>SUM(B130+B134+B138+B139+B140)</f>
        <v>94.14</v>
      </c>
      <c r="C141" s="13">
        <f>+C140+C139+C138+C134+C130</f>
        <v>295</v>
      </c>
      <c r="D141" s="35">
        <f>+C141*170/B141</f>
        <v>532.7172296579562</v>
      </c>
      <c r="E141" s="50">
        <f>SUM(E130+E134+E138+E139+E140)</f>
        <v>94.06</v>
      </c>
      <c r="F141" s="50">
        <f>SUM(F130+F134+F138+F139+F140)</f>
        <v>278</v>
      </c>
      <c r="G141" s="37">
        <f>+F141*170/E141</f>
        <v>502.44524771422493</v>
      </c>
      <c r="H141" s="50">
        <f>+H130+H134+H138+H139+H140</f>
        <v>103.10000000000001</v>
      </c>
      <c r="I141" s="13">
        <f>+I130+I134+I138+I139+I140</f>
        <v>293</v>
      </c>
      <c r="J141" s="14">
        <f t="shared" si="14"/>
        <v>483.1231813773035</v>
      </c>
      <c r="K141" s="73"/>
      <c r="L141" s="63"/>
      <c r="M141" s="66"/>
      <c r="N141" s="73"/>
      <c r="O141" s="63"/>
      <c r="P141" s="66"/>
    </row>
    <row r="142" spans="1:16" ht="15">
      <c r="A142" s="4" t="s">
        <v>18</v>
      </c>
      <c r="B142" s="19"/>
      <c r="C142" s="36">
        <v>12</v>
      </c>
      <c r="D142" s="19"/>
      <c r="E142" s="19"/>
      <c r="F142" s="36">
        <v>12</v>
      </c>
      <c r="G142" s="19"/>
      <c r="H142" s="19"/>
      <c r="I142" s="25">
        <v>12</v>
      </c>
      <c r="J142" s="19"/>
      <c r="K142" s="25"/>
      <c r="L142" s="25"/>
      <c r="M142" s="25"/>
      <c r="N142" s="25"/>
      <c r="O142" s="25"/>
      <c r="P142" s="25"/>
    </row>
    <row r="143" spans="1:16" ht="15">
      <c r="A143" s="4" t="s">
        <v>19</v>
      </c>
      <c r="B143" s="24"/>
      <c r="C143" s="36"/>
      <c r="D143" s="24"/>
      <c r="E143" s="24"/>
      <c r="F143" s="36"/>
      <c r="G143" s="24"/>
      <c r="H143" s="24"/>
      <c r="I143" s="25"/>
      <c r="J143" s="24"/>
      <c r="K143" s="25"/>
      <c r="L143" s="74"/>
      <c r="M143" s="25"/>
      <c r="N143" s="25"/>
      <c r="O143" s="74"/>
      <c r="P143" s="25"/>
    </row>
    <row r="144" spans="1:16" ht="15">
      <c r="A144" s="4" t="s">
        <v>20</v>
      </c>
      <c r="B144" s="24"/>
      <c r="C144" s="36"/>
      <c r="D144" s="15"/>
      <c r="E144" s="24"/>
      <c r="F144" s="36"/>
      <c r="G144" s="15"/>
      <c r="H144" s="24"/>
      <c r="I144" s="25"/>
      <c r="J144" s="15"/>
      <c r="K144" s="25"/>
      <c r="L144" s="25"/>
      <c r="M144" s="25"/>
      <c r="N144" s="25"/>
      <c r="O144" s="25"/>
      <c r="P144" s="25"/>
    </row>
    <row r="145" spans="1:16" ht="15.75">
      <c r="A145" s="11" t="s">
        <v>21</v>
      </c>
      <c r="B145" s="13">
        <f>SUM(B130+B134+B138+B139+B140+B142)</f>
        <v>94.14</v>
      </c>
      <c r="C145" s="13">
        <f>+C142+C141</f>
        <v>307</v>
      </c>
      <c r="D145" s="34">
        <f>+C145*170/B145</f>
        <v>554.3870830677714</v>
      </c>
      <c r="E145" s="37">
        <f>SUM(E130+E134+E138+E139+E140+E142)</f>
        <v>94.06</v>
      </c>
      <c r="F145" s="37">
        <f>+F142+F141</f>
        <v>290</v>
      </c>
      <c r="G145" s="37">
        <f>+F145*170/E145</f>
        <v>524.1335317882202</v>
      </c>
      <c r="H145" s="13">
        <f>+H141</f>
        <v>103.10000000000001</v>
      </c>
      <c r="I145" s="37">
        <f>+I142+I141</f>
        <v>305</v>
      </c>
      <c r="J145" s="14">
        <f>+I145*170/H145</f>
        <v>502.90979631425796</v>
      </c>
      <c r="K145" s="63"/>
      <c r="L145" s="65"/>
      <c r="M145" s="66"/>
      <c r="N145" s="63"/>
      <c r="O145" s="65"/>
      <c r="P145" s="66"/>
    </row>
    <row r="146" spans="1:13" ht="15.75">
      <c r="A146" s="62"/>
      <c r="B146" s="63"/>
      <c r="C146" s="63"/>
      <c r="D146" s="64"/>
      <c r="E146" s="65"/>
      <c r="F146" s="65"/>
      <c r="G146" s="65"/>
      <c r="H146" s="63"/>
      <c r="I146" s="65"/>
      <c r="J146" s="66"/>
      <c r="K146" s="63"/>
      <c r="L146" s="65"/>
      <c r="M146" s="66"/>
    </row>
    <row r="147" spans="1:11" ht="12.75">
      <c r="A147" s="31" t="s">
        <v>35</v>
      </c>
      <c r="B147" s="38"/>
      <c r="C147" s="38"/>
      <c r="D147" s="38"/>
      <c r="K147" s="2" t="s">
        <v>46</v>
      </c>
    </row>
    <row r="149" ht="23.25">
      <c r="B149" s="81" t="s">
        <v>45</v>
      </c>
    </row>
    <row r="150" ht="15">
      <c r="A150" s="67"/>
    </row>
    <row r="151" spans="1:15" ht="12.75">
      <c r="A151" s="1"/>
      <c r="I151" s="40" t="s">
        <v>23</v>
      </c>
      <c r="O151" s="40"/>
    </row>
    <row r="152" spans="1:15" ht="12.75">
      <c r="A152" s="1"/>
      <c r="I152" s="40" t="s">
        <v>24</v>
      </c>
      <c r="O152" s="40"/>
    </row>
    <row r="153" spans="1:15" ht="13.5" thickBot="1">
      <c r="A153" s="1"/>
      <c r="I153" s="40" t="s">
        <v>25</v>
      </c>
      <c r="O153" s="40"/>
    </row>
    <row r="154" spans="1:11" ht="21.75" thickBot="1" thickTop="1">
      <c r="A154" s="149" t="s">
        <v>0</v>
      </c>
      <c r="B154" s="144" t="s">
        <v>51</v>
      </c>
      <c r="C154" s="144"/>
      <c r="D154" s="144"/>
      <c r="E154" s="144"/>
      <c r="F154" s="144"/>
      <c r="G154" s="144" t="s">
        <v>57</v>
      </c>
      <c r="H154" s="144"/>
      <c r="I154" s="144"/>
      <c r="J154" s="144"/>
      <c r="K154" s="144"/>
    </row>
    <row r="155" spans="1:11" ht="15.75" customHeight="1" thickBot="1" thickTop="1">
      <c r="A155" s="149"/>
      <c r="B155" s="152" t="s">
        <v>1</v>
      </c>
      <c r="C155" s="147" t="s">
        <v>2</v>
      </c>
      <c r="D155" s="147"/>
      <c r="E155" s="147"/>
      <c r="F155" s="145" t="s">
        <v>3</v>
      </c>
      <c r="G155" s="145" t="s">
        <v>1</v>
      </c>
      <c r="H155" s="147" t="s">
        <v>2</v>
      </c>
      <c r="I155" s="147"/>
      <c r="J155" s="147"/>
      <c r="K155" s="152" t="s">
        <v>3</v>
      </c>
    </row>
    <row r="156" spans="1:11" ht="29.25" customHeight="1" thickBot="1" thickTop="1">
      <c r="A156" s="149"/>
      <c r="B156" s="152"/>
      <c r="C156" s="85" t="s">
        <v>41</v>
      </c>
      <c r="D156" s="85" t="s">
        <v>43</v>
      </c>
      <c r="E156" s="75" t="s">
        <v>42</v>
      </c>
      <c r="F156" s="146"/>
      <c r="G156" s="146"/>
      <c r="H156" s="85" t="s">
        <v>41</v>
      </c>
      <c r="I156" s="85" t="s">
        <v>43</v>
      </c>
      <c r="J156" s="75" t="s">
        <v>42</v>
      </c>
      <c r="K156" s="152"/>
    </row>
    <row r="157" spans="1:11" ht="16.5" thickBot="1" thickTop="1">
      <c r="A157" s="82" t="s">
        <v>4</v>
      </c>
      <c r="B157" s="76">
        <v>5.3</v>
      </c>
      <c r="C157" s="76">
        <v>16</v>
      </c>
      <c r="D157" s="76">
        <v>2.5</v>
      </c>
      <c r="E157" s="76">
        <f>+D157+C157</f>
        <v>18.5</v>
      </c>
      <c r="F157" s="77">
        <f>+E157*170/B157</f>
        <v>593.3962264150944</v>
      </c>
      <c r="G157" s="76">
        <v>5.6</v>
      </c>
      <c r="H157" s="76">
        <v>17.5</v>
      </c>
      <c r="I157" s="76">
        <v>2.5</v>
      </c>
      <c r="J157" s="76">
        <f aca="true" t="shared" si="16" ref="J157:J171">+I157+H157</f>
        <v>20</v>
      </c>
      <c r="K157" s="77">
        <f aca="true" t="shared" si="17" ref="K157:K171">+J157*170/G157</f>
        <v>607.1428571428572</v>
      </c>
    </row>
    <row r="158" spans="1:11" ht="16.5" thickBot="1" thickTop="1">
      <c r="A158" s="82" t="s">
        <v>5</v>
      </c>
      <c r="B158" s="76">
        <v>4.92</v>
      </c>
      <c r="C158" s="76">
        <v>14</v>
      </c>
      <c r="D158" s="76">
        <v>3</v>
      </c>
      <c r="E158" s="76">
        <f aca="true" t="shared" si="18" ref="E158:E171">+D158+C158</f>
        <v>17</v>
      </c>
      <c r="F158" s="77">
        <f aca="true" t="shared" si="19" ref="F158:F171">+E158*170/B158</f>
        <v>587.3983739837398</v>
      </c>
      <c r="G158" s="76">
        <v>6.41</v>
      </c>
      <c r="H158" s="76">
        <v>23</v>
      </c>
      <c r="I158" s="76">
        <v>3</v>
      </c>
      <c r="J158" s="76">
        <f t="shared" si="16"/>
        <v>26</v>
      </c>
      <c r="K158" s="77">
        <f t="shared" si="17"/>
        <v>689.5475819032761</v>
      </c>
    </row>
    <row r="159" spans="1:11" ht="16.5" thickBot="1" thickTop="1">
      <c r="A159" s="82" t="s">
        <v>6</v>
      </c>
      <c r="B159" s="76">
        <v>3.35</v>
      </c>
      <c r="C159" s="76">
        <v>9</v>
      </c>
      <c r="D159" s="76">
        <v>1.1</v>
      </c>
      <c r="E159" s="76">
        <f t="shared" si="18"/>
        <v>10.1</v>
      </c>
      <c r="F159" s="77">
        <f t="shared" si="19"/>
        <v>512.5373134328358</v>
      </c>
      <c r="G159" s="76">
        <v>4.7</v>
      </c>
      <c r="H159" s="76">
        <v>16.9</v>
      </c>
      <c r="I159" s="76">
        <v>1.1</v>
      </c>
      <c r="J159" s="76">
        <f t="shared" si="16"/>
        <v>18</v>
      </c>
      <c r="K159" s="77">
        <f t="shared" si="17"/>
        <v>651.063829787234</v>
      </c>
    </row>
    <row r="160" spans="1:11" s="39" customFormat="1" ht="17.25" thickBot="1" thickTop="1">
      <c r="A160" s="83" t="s">
        <v>7</v>
      </c>
      <c r="B160" s="87">
        <f>SUM(B157:B159)</f>
        <v>13.569999999999999</v>
      </c>
      <c r="C160" s="78">
        <f>SUM(C157:C159)</f>
        <v>39</v>
      </c>
      <c r="D160" s="78">
        <f>SUM(D157:D159)</f>
        <v>6.6</v>
      </c>
      <c r="E160" s="79">
        <f t="shared" si="18"/>
        <v>45.6</v>
      </c>
      <c r="F160" s="80">
        <f t="shared" si="19"/>
        <v>571.2601326455417</v>
      </c>
      <c r="G160" s="78">
        <f>SUM(G157:G159)</f>
        <v>16.71</v>
      </c>
      <c r="H160" s="78">
        <f>SUM(H157:H159)</f>
        <v>57.4</v>
      </c>
      <c r="I160" s="78">
        <f>SUM(I157:I159)</f>
        <v>6.6</v>
      </c>
      <c r="J160" s="79">
        <f t="shared" si="16"/>
        <v>64</v>
      </c>
      <c r="K160" s="80">
        <f t="shared" si="17"/>
        <v>651.1071214841412</v>
      </c>
    </row>
    <row r="161" spans="1:11" ht="16.5" thickBot="1" thickTop="1">
      <c r="A161" s="82" t="s">
        <v>8</v>
      </c>
      <c r="B161" s="76">
        <v>26.33</v>
      </c>
      <c r="C161" s="76">
        <v>103</v>
      </c>
      <c r="D161" s="76">
        <v>3.2</v>
      </c>
      <c r="E161" s="76">
        <f t="shared" si="18"/>
        <v>106.2</v>
      </c>
      <c r="F161" s="77">
        <f t="shared" si="19"/>
        <v>685.681731864793</v>
      </c>
      <c r="G161" s="76">
        <v>29.62</v>
      </c>
      <c r="H161" s="76">
        <v>118.8</v>
      </c>
      <c r="I161" s="76">
        <v>3.2</v>
      </c>
      <c r="J161" s="76">
        <f t="shared" si="16"/>
        <v>122</v>
      </c>
      <c r="K161" s="77">
        <f t="shared" si="17"/>
        <v>700.202565833896</v>
      </c>
    </row>
    <row r="162" spans="1:11" ht="16.5" thickBot="1" thickTop="1">
      <c r="A162" s="82" t="s">
        <v>9</v>
      </c>
      <c r="B162" s="76">
        <v>39.42</v>
      </c>
      <c r="C162" s="76">
        <v>82</v>
      </c>
      <c r="D162" s="76">
        <v>5.75</v>
      </c>
      <c r="E162" s="76">
        <f t="shared" si="18"/>
        <v>87.75</v>
      </c>
      <c r="F162" s="77">
        <f t="shared" si="19"/>
        <v>378.42465753424653</v>
      </c>
      <c r="G162" s="76">
        <v>41.25</v>
      </c>
      <c r="H162" s="76">
        <v>70.25</v>
      </c>
      <c r="I162" s="76">
        <v>5.75</v>
      </c>
      <c r="J162" s="76">
        <f t="shared" si="16"/>
        <v>76</v>
      </c>
      <c r="K162" s="77">
        <f t="shared" si="17"/>
        <v>313.2121212121212</v>
      </c>
    </row>
    <row r="163" spans="1:11" ht="16.5" thickBot="1" thickTop="1">
      <c r="A163" s="82" t="s">
        <v>10</v>
      </c>
      <c r="B163" s="76">
        <v>6.5</v>
      </c>
      <c r="C163" s="76">
        <v>17</v>
      </c>
      <c r="D163" s="76">
        <v>0.7</v>
      </c>
      <c r="E163" s="76">
        <f t="shared" si="18"/>
        <v>17.7</v>
      </c>
      <c r="F163" s="77">
        <f t="shared" si="19"/>
        <v>462.9230769230769</v>
      </c>
      <c r="G163" s="76">
        <v>7.06</v>
      </c>
      <c r="H163" s="76">
        <v>17.3</v>
      </c>
      <c r="I163" s="76">
        <v>0.7</v>
      </c>
      <c r="J163" s="76">
        <f t="shared" si="16"/>
        <v>18</v>
      </c>
      <c r="K163" s="77">
        <f t="shared" si="17"/>
        <v>433.4277620396601</v>
      </c>
    </row>
    <row r="164" spans="1:11" s="39" customFormat="1" ht="17.25" thickBot="1" thickTop="1">
      <c r="A164" s="83" t="s">
        <v>11</v>
      </c>
      <c r="B164" s="78">
        <f>SUM(B161:B163)</f>
        <v>72.25</v>
      </c>
      <c r="C164" s="78">
        <f>SUM(C161:C163)</f>
        <v>202</v>
      </c>
      <c r="D164" s="78">
        <f>SUM(D161:D163)</f>
        <v>9.649999999999999</v>
      </c>
      <c r="E164" s="79">
        <f t="shared" si="18"/>
        <v>211.65</v>
      </c>
      <c r="F164" s="80">
        <f t="shared" si="19"/>
        <v>498</v>
      </c>
      <c r="G164" s="78">
        <f>SUM(G161:G163)</f>
        <v>77.93</v>
      </c>
      <c r="H164" s="78">
        <f>SUM(H161:H163)</f>
        <v>206.35000000000002</v>
      </c>
      <c r="I164" s="78">
        <f>SUM(I161:I163)</f>
        <v>9.649999999999999</v>
      </c>
      <c r="J164" s="79">
        <f t="shared" si="16"/>
        <v>216.00000000000003</v>
      </c>
      <c r="K164" s="80">
        <f t="shared" si="17"/>
        <v>471.1920954702939</v>
      </c>
    </row>
    <row r="165" spans="1:11" ht="16.5" thickBot="1" thickTop="1">
      <c r="A165" s="82" t="s">
        <v>12</v>
      </c>
      <c r="B165" s="76">
        <v>18.79</v>
      </c>
      <c r="C165" s="76">
        <v>53</v>
      </c>
      <c r="D165" s="76">
        <v>6.5</v>
      </c>
      <c r="E165" s="76">
        <f t="shared" si="18"/>
        <v>59.5</v>
      </c>
      <c r="F165" s="77">
        <f t="shared" si="19"/>
        <v>538.3182543906333</v>
      </c>
      <c r="G165" s="76">
        <v>18.79</v>
      </c>
      <c r="H165" s="76">
        <v>53.5</v>
      </c>
      <c r="I165" s="76">
        <v>6.5</v>
      </c>
      <c r="J165" s="76">
        <f t="shared" si="16"/>
        <v>60</v>
      </c>
      <c r="K165" s="77">
        <f t="shared" si="17"/>
        <v>542.8419372006387</v>
      </c>
    </row>
    <row r="166" spans="1:11" ht="16.5" thickBot="1" thickTop="1">
      <c r="A166" s="82" t="s">
        <v>13</v>
      </c>
      <c r="B166" s="76">
        <v>5.45</v>
      </c>
      <c r="C166" s="76">
        <v>10</v>
      </c>
      <c r="D166" s="76">
        <v>1.1</v>
      </c>
      <c r="E166" s="76">
        <f t="shared" si="18"/>
        <v>11.1</v>
      </c>
      <c r="F166" s="77">
        <f t="shared" si="19"/>
        <v>346.23853211009174</v>
      </c>
      <c r="G166" s="76">
        <v>5.54</v>
      </c>
      <c r="H166" s="76">
        <v>13.9</v>
      </c>
      <c r="I166" s="76">
        <v>1.1</v>
      </c>
      <c r="J166" s="76">
        <f t="shared" si="16"/>
        <v>15</v>
      </c>
      <c r="K166" s="77">
        <f t="shared" si="17"/>
        <v>460.28880866425993</v>
      </c>
    </row>
    <row r="167" spans="1:11" ht="16.5" thickBot="1" thickTop="1">
      <c r="A167" s="82" t="s">
        <v>14</v>
      </c>
      <c r="B167" s="76">
        <v>1.22</v>
      </c>
      <c r="C167" s="76">
        <v>5</v>
      </c>
      <c r="D167" s="76">
        <v>2.2</v>
      </c>
      <c r="E167" s="76">
        <f t="shared" si="18"/>
        <v>7.2</v>
      </c>
      <c r="F167" s="77">
        <f t="shared" si="19"/>
        <v>1003.2786885245902</v>
      </c>
      <c r="G167" s="76">
        <v>1.33</v>
      </c>
      <c r="H167" s="76">
        <v>4.3</v>
      </c>
      <c r="I167" s="76">
        <v>2.2</v>
      </c>
      <c r="J167" s="76">
        <f t="shared" si="16"/>
        <v>6.5</v>
      </c>
      <c r="K167" s="77">
        <f t="shared" si="17"/>
        <v>830.8270676691728</v>
      </c>
    </row>
    <row r="168" spans="1:11" s="39" customFormat="1" ht="17.25" thickBot="1" thickTop="1">
      <c r="A168" s="83" t="s">
        <v>15</v>
      </c>
      <c r="B168" s="78">
        <f>SUM(B165:B167)</f>
        <v>25.459999999999997</v>
      </c>
      <c r="C168" s="78">
        <f>SUM(C165:C167)</f>
        <v>68</v>
      </c>
      <c r="D168" s="78">
        <f>SUM(D165:D167)</f>
        <v>9.8</v>
      </c>
      <c r="E168" s="79">
        <f t="shared" si="18"/>
        <v>77.8</v>
      </c>
      <c r="F168" s="80">
        <f t="shared" si="19"/>
        <v>519.4815396700708</v>
      </c>
      <c r="G168" s="78">
        <f>SUM(G165:G167)</f>
        <v>25.659999999999997</v>
      </c>
      <c r="H168" s="78">
        <f>SUM(H165:H167)</f>
        <v>71.7</v>
      </c>
      <c r="I168" s="78">
        <f>SUM(I165:I167)</f>
        <v>9.8</v>
      </c>
      <c r="J168" s="79">
        <f t="shared" si="16"/>
        <v>81.5</v>
      </c>
      <c r="K168" s="80">
        <f t="shared" si="17"/>
        <v>539.9454403741232</v>
      </c>
    </row>
    <row r="169" spans="1:11" ht="16.5" thickBot="1" thickTop="1">
      <c r="A169" s="82" t="s">
        <v>22</v>
      </c>
      <c r="B169" s="120">
        <v>0.74</v>
      </c>
      <c r="C169" s="76">
        <v>2</v>
      </c>
      <c r="D169" s="76">
        <v>0.05</v>
      </c>
      <c r="E169" s="76">
        <f t="shared" si="18"/>
        <v>2.05</v>
      </c>
      <c r="F169" s="77">
        <f t="shared" si="19"/>
        <v>470.9459459459459</v>
      </c>
      <c r="G169" s="120">
        <v>1.02</v>
      </c>
      <c r="H169" s="76">
        <v>3.45</v>
      </c>
      <c r="I169" s="76">
        <v>0.05</v>
      </c>
      <c r="J169" s="76">
        <f t="shared" si="16"/>
        <v>3.5</v>
      </c>
      <c r="K169" s="77">
        <f t="shared" si="17"/>
        <v>583.3333333333334</v>
      </c>
    </row>
    <row r="170" spans="1:11" ht="16.5" thickBot="1" thickTop="1">
      <c r="A170" s="82" t="s">
        <v>16</v>
      </c>
      <c r="B170" s="76">
        <v>0.33</v>
      </c>
      <c r="C170" s="76">
        <v>2</v>
      </c>
      <c r="D170" s="76">
        <v>0</v>
      </c>
      <c r="E170" s="76">
        <f t="shared" si="18"/>
        <v>2</v>
      </c>
      <c r="F170" s="77">
        <f t="shared" si="19"/>
        <v>1030.3030303030303</v>
      </c>
      <c r="G170" s="76">
        <v>0.46</v>
      </c>
      <c r="H170" s="76">
        <v>2</v>
      </c>
      <c r="I170" s="76">
        <v>0</v>
      </c>
      <c r="J170" s="76">
        <f t="shared" si="16"/>
        <v>2</v>
      </c>
      <c r="K170" s="77">
        <f t="shared" si="17"/>
        <v>739.1304347826086</v>
      </c>
    </row>
    <row r="171" spans="1:11" s="39" customFormat="1" ht="17.25" thickBot="1" thickTop="1">
      <c r="A171" s="84" t="s">
        <v>17</v>
      </c>
      <c r="B171" s="79">
        <f>+B160+B164+B168+B169+B170</f>
        <v>112.34999999999998</v>
      </c>
      <c r="C171" s="78">
        <f>+C160+C164+C168+C169+C170</f>
        <v>313</v>
      </c>
      <c r="D171" s="78">
        <f>+D160+D164+D168+D169+D170</f>
        <v>26.1</v>
      </c>
      <c r="E171" s="79">
        <f t="shared" si="18"/>
        <v>339.1</v>
      </c>
      <c r="F171" s="80">
        <f t="shared" si="19"/>
        <v>513.1019136626614</v>
      </c>
      <c r="G171" s="79">
        <f>+G160+G164+G168+G169+G170</f>
        <v>121.78</v>
      </c>
      <c r="H171" s="78">
        <f>+H160+H164+H168+H169+H170</f>
        <v>340.9</v>
      </c>
      <c r="I171" s="78">
        <f>+I160+I164+I168+I169+I170</f>
        <v>26.1</v>
      </c>
      <c r="J171" s="79">
        <f t="shared" si="16"/>
        <v>367</v>
      </c>
      <c r="K171" s="80">
        <f t="shared" si="17"/>
        <v>512.317293480046</v>
      </c>
    </row>
    <row r="172" spans="1:11" s="39" customFormat="1" ht="16.5" thickTop="1">
      <c r="A172" s="133"/>
      <c r="B172" s="73"/>
      <c r="C172" s="63"/>
      <c r="D172" s="63"/>
      <c r="E172" s="73"/>
      <c r="F172" s="66"/>
      <c r="G172" s="73"/>
      <c r="H172" s="63"/>
      <c r="I172" s="63"/>
      <c r="J172" s="73"/>
      <c r="K172" s="66"/>
    </row>
    <row r="173" spans="1:13" ht="15.75">
      <c r="A173" s="62"/>
      <c r="B173" s="63"/>
      <c r="C173" s="63"/>
      <c r="D173" s="64"/>
      <c r="E173" s="65"/>
      <c r="F173" s="65"/>
      <c r="G173" s="65"/>
      <c r="H173" s="63"/>
      <c r="I173" s="65"/>
      <c r="J173" s="66"/>
      <c r="K173" s="63"/>
      <c r="L173" s="65"/>
      <c r="M173" s="66"/>
    </row>
    <row r="174" spans="1:13" s="121" customFormat="1" ht="15.75">
      <c r="A174" s="129" t="s">
        <v>50</v>
      </c>
      <c r="B174" s="62"/>
      <c r="C174" s="62"/>
      <c r="D174" s="62"/>
      <c r="E174" s="65"/>
      <c r="F174" s="65"/>
      <c r="G174" s="65"/>
      <c r="H174" s="63"/>
      <c r="I174" s="65"/>
      <c r="J174" s="66"/>
      <c r="K174" s="63"/>
      <c r="L174" s="65"/>
      <c r="M174" s="66"/>
    </row>
    <row r="175" spans="1:13" ht="15.75">
      <c r="A175" s="154" t="s">
        <v>44</v>
      </c>
      <c r="B175" s="154"/>
      <c r="C175" s="154"/>
      <c r="D175" s="154"/>
      <c r="E175" s="65"/>
      <c r="F175" s="65"/>
      <c r="G175" s="65"/>
      <c r="H175" s="63"/>
      <c r="I175" s="65"/>
      <c r="J175" s="66"/>
      <c r="K175" s="63"/>
      <c r="L175" s="65"/>
      <c r="M175" s="66"/>
    </row>
    <row r="176" spans="1:13" ht="15.75">
      <c r="A176" s="68"/>
      <c r="B176" s="68"/>
      <c r="C176" s="68"/>
      <c r="D176" s="68"/>
      <c r="E176" s="65"/>
      <c r="F176" s="65"/>
      <c r="G176" s="65"/>
      <c r="H176" s="63"/>
      <c r="I176" s="65"/>
      <c r="J176" s="66"/>
      <c r="K176" s="63"/>
      <c r="L176" s="65"/>
      <c r="M176" s="66"/>
    </row>
    <row r="179" ht="23.25">
      <c r="B179" s="81" t="s">
        <v>52</v>
      </c>
    </row>
    <row r="180" ht="15">
      <c r="A180" s="67"/>
    </row>
    <row r="181" spans="1:9" ht="12.75">
      <c r="A181" s="1"/>
      <c r="I181" s="40" t="s">
        <v>23</v>
      </c>
    </row>
    <row r="182" spans="1:9" ht="12.75">
      <c r="A182" s="1"/>
      <c r="I182" s="40" t="s">
        <v>24</v>
      </c>
    </row>
    <row r="183" spans="1:9" ht="13.5" thickBot="1">
      <c r="A183" s="1"/>
      <c r="I183" s="40" t="s">
        <v>25</v>
      </c>
    </row>
    <row r="184" spans="1:11" ht="21.75" thickBot="1" thickTop="1">
      <c r="A184" s="149" t="s">
        <v>0</v>
      </c>
      <c r="B184" s="144" t="s">
        <v>61</v>
      </c>
      <c r="C184" s="144"/>
      <c r="D184" s="144"/>
      <c r="E184" s="144"/>
      <c r="F184" s="144"/>
      <c r="G184" s="144" t="s">
        <v>62</v>
      </c>
      <c r="H184" s="144"/>
      <c r="I184" s="144"/>
      <c r="J184" s="144"/>
      <c r="K184" s="144"/>
    </row>
    <row r="185" spans="1:11" ht="16.5" customHeight="1" thickBot="1" thickTop="1">
      <c r="A185" s="149"/>
      <c r="B185" s="152" t="s">
        <v>56</v>
      </c>
      <c r="C185" s="147" t="s">
        <v>2</v>
      </c>
      <c r="D185" s="147"/>
      <c r="E185" s="147"/>
      <c r="F185" s="145" t="s">
        <v>3</v>
      </c>
      <c r="G185" s="145" t="s">
        <v>1</v>
      </c>
      <c r="H185" s="147" t="s">
        <v>2</v>
      </c>
      <c r="I185" s="147"/>
      <c r="J185" s="147"/>
      <c r="K185" s="152" t="s">
        <v>3</v>
      </c>
    </row>
    <row r="186" spans="1:11" ht="17.25" thickBot="1" thickTop="1">
      <c r="A186" s="149"/>
      <c r="B186" s="152"/>
      <c r="C186" s="85" t="s">
        <v>41</v>
      </c>
      <c r="D186" s="85" t="s">
        <v>43</v>
      </c>
      <c r="E186" s="75" t="s">
        <v>42</v>
      </c>
      <c r="F186" s="146"/>
      <c r="G186" s="146"/>
      <c r="H186" s="85" t="s">
        <v>41</v>
      </c>
      <c r="I186" s="85" t="s">
        <v>43</v>
      </c>
      <c r="J186" s="75" t="s">
        <v>42</v>
      </c>
      <c r="K186" s="152"/>
    </row>
    <row r="187" spans="1:11" ht="16.5" thickBot="1" thickTop="1">
      <c r="A187" s="82" t="s">
        <v>4</v>
      </c>
      <c r="B187" s="76">
        <v>4.8</v>
      </c>
      <c r="C187" s="76">
        <v>18.5</v>
      </c>
      <c r="D187" s="76">
        <v>2.5</v>
      </c>
      <c r="E187" s="76">
        <f>+D187+C187</f>
        <v>21</v>
      </c>
      <c r="F187" s="77">
        <f>+E187*170/B187</f>
        <v>743.75</v>
      </c>
      <c r="G187" s="76">
        <v>4.46</v>
      </c>
      <c r="H187" s="76">
        <v>18.5</v>
      </c>
      <c r="I187" s="76">
        <v>2.5</v>
      </c>
      <c r="J187" s="76">
        <f aca="true" t="shared" si="20" ref="J187:J201">+I187+H187</f>
        <v>21</v>
      </c>
      <c r="K187" s="77">
        <f aca="true" t="shared" si="21" ref="K187:K201">+J187*170/G187</f>
        <v>800.4484304932736</v>
      </c>
    </row>
    <row r="188" spans="1:11" ht="16.5" thickBot="1" thickTop="1">
      <c r="A188" s="82" t="s">
        <v>5</v>
      </c>
      <c r="B188" s="76">
        <v>6.14</v>
      </c>
      <c r="C188" s="76">
        <v>23</v>
      </c>
      <c r="D188" s="76">
        <v>3</v>
      </c>
      <c r="E188" s="76">
        <f aca="true" t="shared" si="22" ref="E188:E201">+D188+C188</f>
        <v>26</v>
      </c>
      <c r="F188" s="77">
        <f aca="true" t="shared" si="23" ref="F188:F201">+E188*170/B188</f>
        <v>719.8697068403909</v>
      </c>
      <c r="G188" s="76">
        <v>5.36</v>
      </c>
      <c r="H188" s="76">
        <v>21</v>
      </c>
      <c r="I188" s="76">
        <v>3</v>
      </c>
      <c r="J188" s="76">
        <f t="shared" si="20"/>
        <v>24</v>
      </c>
      <c r="K188" s="77">
        <f t="shared" si="21"/>
        <v>761.1940298507462</v>
      </c>
    </row>
    <row r="189" spans="1:11" ht="16.5" thickBot="1" thickTop="1">
      <c r="A189" s="82" t="s">
        <v>6</v>
      </c>
      <c r="B189" s="76">
        <v>4.5</v>
      </c>
      <c r="C189" s="76">
        <v>15.9</v>
      </c>
      <c r="D189" s="76">
        <v>1.1</v>
      </c>
      <c r="E189" s="76">
        <f t="shared" si="22"/>
        <v>17</v>
      </c>
      <c r="F189" s="77">
        <f t="shared" si="23"/>
        <v>642.2222222222222</v>
      </c>
      <c r="G189" s="76">
        <v>3.93</v>
      </c>
      <c r="H189" s="76">
        <v>12.9</v>
      </c>
      <c r="I189" s="76">
        <v>1.1</v>
      </c>
      <c r="J189" s="76">
        <f t="shared" si="20"/>
        <v>14</v>
      </c>
      <c r="K189" s="77">
        <f t="shared" si="21"/>
        <v>605.5979643765903</v>
      </c>
    </row>
    <row r="190" spans="1:11" ht="17.25" thickBot="1" thickTop="1">
      <c r="A190" s="83" t="s">
        <v>7</v>
      </c>
      <c r="B190" s="78">
        <f>SUM(B187:B189)</f>
        <v>15.44</v>
      </c>
      <c r="C190" s="78">
        <f>SUM(C187:C189)</f>
        <v>57.4</v>
      </c>
      <c r="D190" s="78">
        <f>SUM(D187:D189)</f>
        <v>6.6</v>
      </c>
      <c r="E190" s="79">
        <f t="shared" si="22"/>
        <v>64</v>
      </c>
      <c r="F190" s="80">
        <f t="shared" si="23"/>
        <v>704.6632124352332</v>
      </c>
      <c r="G190" s="78">
        <f>SUM(G187:G189)</f>
        <v>13.75</v>
      </c>
      <c r="H190" s="78">
        <f>SUM(H187:H189)</f>
        <v>52.4</v>
      </c>
      <c r="I190" s="78">
        <f>SUM(I187:I189)</f>
        <v>6.6</v>
      </c>
      <c r="J190" s="79">
        <f t="shared" si="20"/>
        <v>59</v>
      </c>
      <c r="K190" s="80">
        <f t="shared" si="21"/>
        <v>729.4545454545455</v>
      </c>
    </row>
    <row r="191" spans="1:11" ht="16.5" thickBot="1" thickTop="1">
      <c r="A191" s="82" t="s">
        <v>8</v>
      </c>
      <c r="B191" s="76">
        <v>24.97</v>
      </c>
      <c r="C191" s="76">
        <v>89.8</v>
      </c>
      <c r="D191" s="76">
        <v>3.2</v>
      </c>
      <c r="E191" s="76">
        <f t="shared" si="22"/>
        <v>93</v>
      </c>
      <c r="F191" s="77">
        <f t="shared" si="23"/>
        <v>633.1597917501001</v>
      </c>
      <c r="G191" s="76">
        <v>25.19</v>
      </c>
      <c r="H191" s="76">
        <v>120.8</v>
      </c>
      <c r="I191" s="76">
        <v>3.2</v>
      </c>
      <c r="J191" s="76">
        <f t="shared" si="20"/>
        <v>124</v>
      </c>
      <c r="K191" s="77">
        <f t="shared" si="21"/>
        <v>836.8400158793171</v>
      </c>
    </row>
    <row r="192" spans="1:11" ht="16.5" thickBot="1" thickTop="1">
      <c r="A192" s="82" t="s">
        <v>9</v>
      </c>
      <c r="B192" s="76">
        <v>41.46</v>
      </c>
      <c r="C192" s="76">
        <v>75.25</v>
      </c>
      <c r="D192" s="76">
        <v>5.75</v>
      </c>
      <c r="E192" s="76">
        <f t="shared" si="22"/>
        <v>81</v>
      </c>
      <c r="F192" s="77">
        <f t="shared" si="23"/>
        <v>332.1273516642547</v>
      </c>
      <c r="G192" s="76">
        <v>41.92</v>
      </c>
      <c r="H192" s="76">
        <v>78.25</v>
      </c>
      <c r="I192" s="76">
        <v>5.75</v>
      </c>
      <c r="J192" s="76">
        <f t="shared" si="20"/>
        <v>84</v>
      </c>
      <c r="K192" s="77">
        <f t="shared" si="21"/>
        <v>340.64885496183206</v>
      </c>
    </row>
    <row r="193" spans="1:11" ht="16.5" thickBot="1" thickTop="1">
      <c r="A193" s="82" t="s">
        <v>10</v>
      </c>
      <c r="B193" s="76">
        <v>6.08</v>
      </c>
      <c r="C193" s="76">
        <v>18.3</v>
      </c>
      <c r="D193" s="76">
        <v>0.7</v>
      </c>
      <c r="E193" s="76">
        <f t="shared" si="22"/>
        <v>19</v>
      </c>
      <c r="F193" s="77">
        <f t="shared" si="23"/>
        <v>531.25</v>
      </c>
      <c r="G193" s="76">
        <v>5.14</v>
      </c>
      <c r="H193" s="76">
        <v>18.3</v>
      </c>
      <c r="I193" s="76">
        <v>0.7</v>
      </c>
      <c r="J193" s="76">
        <f t="shared" si="20"/>
        <v>19</v>
      </c>
      <c r="K193" s="77">
        <f t="shared" si="21"/>
        <v>628.4046692607004</v>
      </c>
    </row>
    <row r="194" spans="1:11" ht="17.25" thickBot="1" thickTop="1">
      <c r="A194" s="83" t="s">
        <v>11</v>
      </c>
      <c r="B194" s="78">
        <f>SUM(B191:B193)</f>
        <v>72.51</v>
      </c>
      <c r="C194" s="78">
        <f>SUM(C191:C193)</f>
        <v>183.35000000000002</v>
      </c>
      <c r="D194" s="78">
        <f>SUM(D191:D193)</f>
        <v>9.649999999999999</v>
      </c>
      <c r="E194" s="79">
        <f t="shared" si="22"/>
        <v>193.00000000000003</v>
      </c>
      <c r="F194" s="80">
        <f t="shared" si="23"/>
        <v>452.4893118190595</v>
      </c>
      <c r="G194" s="78">
        <f>SUM(G191:G193)</f>
        <v>72.25</v>
      </c>
      <c r="H194" s="78">
        <f>SUM(H191:H193)</f>
        <v>217.35000000000002</v>
      </c>
      <c r="I194" s="78">
        <f>SUM(I191:I193)</f>
        <v>9.649999999999999</v>
      </c>
      <c r="J194" s="79">
        <f t="shared" si="20"/>
        <v>227.00000000000003</v>
      </c>
      <c r="K194" s="80">
        <f t="shared" si="21"/>
        <v>534.1176470588236</v>
      </c>
    </row>
    <row r="195" spans="1:11" ht="16.5" thickBot="1" thickTop="1">
      <c r="A195" s="82" t="s">
        <v>12</v>
      </c>
      <c r="B195" s="76">
        <v>24</v>
      </c>
      <c r="C195" s="76">
        <v>77.5</v>
      </c>
      <c r="D195" s="76">
        <v>6.5</v>
      </c>
      <c r="E195" s="76">
        <f t="shared" si="22"/>
        <v>84</v>
      </c>
      <c r="F195" s="77">
        <f t="shared" si="23"/>
        <v>595</v>
      </c>
      <c r="G195" s="76">
        <v>23.89</v>
      </c>
      <c r="H195" s="76">
        <v>71.5</v>
      </c>
      <c r="I195" s="76">
        <v>6.5</v>
      </c>
      <c r="J195" s="76">
        <f t="shared" si="20"/>
        <v>78</v>
      </c>
      <c r="K195" s="77">
        <f t="shared" si="21"/>
        <v>555.0439514441189</v>
      </c>
    </row>
    <row r="196" spans="1:11" ht="16.5" thickBot="1" thickTop="1">
      <c r="A196" s="82" t="s">
        <v>13</v>
      </c>
      <c r="B196" s="76">
        <v>4.85</v>
      </c>
      <c r="C196" s="76">
        <v>15.9</v>
      </c>
      <c r="D196" s="76">
        <v>1.1</v>
      </c>
      <c r="E196" s="76">
        <f t="shared" si="22"/>
        <v>17</v>
      </c>
      <c r="F196" s="77">
        <f t="shared" si="23"/>
        <v>595.8762886597939</v>
      </c>
      <c r="G196" s="76">
        <v>6.62</v>
      </c>
      <c r="H196" s="76">
        <v>21.9</v>
      </c>
      <c r="I196" s="76">
        <v>1.1</v>
      </c>
      <c r="J196" s="76">
        <f t="shared" si="20"/>
        <v>23</v>
      </c>
      <c r="K196" s="77">
        <f t="shared" si="21"/>
        <v>590.6344410876133</v>
      </c>
    </row>
    <row r="197" spans="1:11" ht="16.5" thickBot="1" thickTop="1">
      <c r="A197" s="82" t="s">
        <v>14</v>
      </c>
      <c r="B197" s="76">
        <v>1.28</v>
      </c>
      <c r="C197" s="76">
        <v>3.8</v>
      </c>
      <c r="D197" s="76">
        <v>2.2</v>
      </c>
      <c r="E197" s="76">
        <f t="shared" si="22"/>
        <v>6</v>
      </c>
      <c r="F197" s="77">
        <f t="shared" si="23"/>
        <v>796.875</v>
      </c>
      <c r="G197" s="76">
        <v>1.52</v>
      </c>
      <c r="H197" s="76">
        <v>2.8</v>
      </c>
      <c r="I197" s="76">
        <v>2.2</v>
      </c>
      <c r="J197" s="76">
        <f t="shared" si="20"/>
        <v>5</v>
      </c>
      <c r="K197" s="77">
        <f t="shared" si="21"/>
        <v>559.2105263157895</v>
      </c>
    </row>
    <row r="198" spans="1:11" ht="17.25" thickBot="1" thickTop="1">
      <c r="A198" s="83" t="s">
        <v>15</v>
      </c>
      <c r="B198" s="78">
        <f>SUM(B195:B197)</f>
        <v>30.130000000000003</v>
      </c>
      <c r="C198" s="78">
        <f>SUM(C195:C197)</f>
        <v>97.2</v>
      </c>
      <c r="D198" s="78">
        <f>SUM(D195:D197)</f>
        <v>9.8</v>
      </c>
      <c r="E198" s="79">
        <f t="shared" si="22"/>
        <v>107</v>
      </c>
      <c r="F198" s="80">
        <f t="shared" si="23"/>
        <v>603.7172253567873</v>
      </c>
      <c r="G198" s="78">
        <f>SUM(G195:G197)</f>
        <v>32.03</v>
      </c>
      <c r="H198" s="78">
        <f>SUM(H195:H197)</f>
        <v>96.2</v>
      </c>
      <c r="I198" s="78">
        <f>SUM(I195:I197)</f>
        <v>9.8</v>
      </c>
      <c r="J198" s="79">
        <f t="shared" si="20"/>
        <v>106</v>
      </c>
      <c r="K198" s="80">
        <f t="shared" si="21"/>
        <v>562.5975647830159</v>
      </c>
    </row>
    <row r="199" spans="1:11" ht="16.5" thickBot="1" thickTop="1">
      <c r="A199" s="82" t="s">
        <v>22</v>
      </c>
      <c r="B199" s="120">
        <v>1.19</v>
      </c>
      <c r="C199" s="76">
        <v>3.95</v>
      </c>
      <c r="D199" s="76">
        <v>0.05</v>
      </c>
      <c r="E199" s="76">
        <f t="shared" si="22"/>
        <v>4</v>
      </c>
      <c r="F199" s="77">
        <f t="shared" si="23"/>
        <v>571.4285714285714</v>
      </c>
      <c r="G199" s="120">
        <v>1.24</v>
      </c>
      <c r="H199" s="76">
        <v>3.95</v>
      </c>
      <c r="I199" s="76">
        <v>0.05</v>
      </c>
      <c r="J199" s="76">
        <f t="shared" si="20"/>
        <v>4</v>
      </c>
      <c r="K199" s="77">
        <f t="shared" si="21"/>
        <v>548.3870967741935</v>
      </c>
    </row>
    <row r="200" spans="1:11" ht="16.5" thickBot="1" thickTop="1">
      <c r="A200" s="82" t="s">
        <v>16</v>
      </c>
      <c r="B200" s="76">
        <v>0.51</v>
      </c>
      <c r="C200" s="76">
        <v>2</v>
      </c>
      <c r="D200" s="76">
        <v>0</v>
      </c>
      <c r="E200" s="76">
        <f t="shared" si="22"/>
        <v>2</v>
      </c>
      <c r="F200" s="77">
        <f t="shared" si="23"/>
        <v>666.6666666666666</v>
      </c>
      <c r="G200" s="76">
        <v>0.33</v>
      </c>
      <c r="H200" s="76">
        <v>2</v>
      </c>
      <c r="I200" s="76">
        <v>0</v>
      </c>
      <c r="J200" s="76">
        <f t="shared" si="20"/>
        <v>2</v>
      </c>
      <c r="K200" s="77">
        <f t="shared" si="21"/>
        <v>1030.3030303030303</v>
      </c>
    </row>
    <row r="201" spans="1:11" ht="17.25" thickBot="1" thickTop="1">
      <c r="A201" s="84" t="s">
        <v>17</v>
      </c>
      <c r="B201" s="79">
        <f>+B190+B194+B198+B199+B200</f>
        <v>119.78000000000002</v>
      </c>
      <c r="C201" s="78">
        <f>+C190+C194+C198+C199+C200</f>
        <v>343.90000000000003</v>
      </c>
      <c r="D201" s="78">
        <f>+D190+D194+D198+D199+D200</f>
        <v>26.1</v>
      </c>
      <c r="E201" s="79">
        <f t="shared" si="22"/>
        <v>370.00000000000006</v>
      </c>
      <c r="F201" s="80">
        <f t="shared" si="23"/>
        <v>525.1294039071631</v>
      </c>
      <c r="G201" s="79">
        <f>+G190+G194+G198+G199+G200</f>
        <v>119.6</v>
      </c>
      <c r="H201" s="78">
        <f>+H190+H194+H198+H199+H200</f>
        <v>371.9</v>
      </c>
      <c r="I201" s="78">
        <f>+I190+I194+I198+I199+I200</f>
        <v>26.1</v>
      </c>
      <c r="J201" s="79">
        <f t="shared" si="20"/>
        <v>398</v>
      </c>
      <c r="K201" s="80">
        <f t="shared" si="21"/>
        <v>565.7190635451506</v>
      </c>
    </row>
    <row r="202" spans="1:11" ht="16.5" thickTop="1">
      <c r="A202" s="62"/>
      <c r="B202" s="63"/>
      <c r="C202" s="63"/>
      <c r="D202" s="64"/>
      <c r="E202" s="65"/>
      <c r="F202" s="65"/>
      <c r="G202" s="65"/>
      <c r="H202" s="63"/>
      <c r="I202" s="65"/>
      <c r="J202" s="66"/>
      <c r="K202" s="63"/>
    </row>
    <row r="203" spans="1:11" s="121" customFormat="1" ht="15.75">
      <c r="A203" s="129" t="s">
        <v>49</v>
      </c>
      <c r="B203" s="62"/>
      <c r="C203" s="62"/>
      <c r="D203" s="62"/>
      <c r="E203" s="65"/>
      <c r="F203" s="65"/>
      <c r="G203" s="65"/>
      <c r="H203" s="63"/>
      <c r="I203" s="65"/>
      <c r="J203" s="66"/>
      <c r="K203" s="63"/>
    </row>
    <row r="204" spans="1:11" ht="15.75">
      <c r="A204" s="68"/>
      <c r="B204" s="68"/>
      <c r="C204" s="68"/>
      <c r="D204" s="68"/>
      <c r="E204" s="65"/>
      <c r="F204" s="65"/>
      <c r="G204" s="65"/>
      <c r="H204" s="63"/>
      <c r="I204" s="65"/>
      <c r="J204" s="66"/>
      <c r="K204" s="63"/>
    </row>
    <row r="207" ht="23.25">
      <c r="B207" s="81" t="s">
        <v>63</v>
      </c>
    </row>
    <row r="209" spans="1:9" ht="12.75">
      <c r="A209" s="1"/>
      <c r="I209" s="40" t="s">
        <v>23</v>
      </c>
    </row>
    <row r="210" spans="1:9" ht="12.75">
      <c r="A210" s="1"/>
      <c r="I210" s="40" t="s">
        <v>24</v>
      </c>
    </row>
    <row r="211" spans="1:9" ht="13.5" thickBot="1">
      <c r="A211" s="1"/>
      <c r="I211" s="40" t="s">
        <v>25</v>
      </c>
    </row>
    <row r="212" spans="1:11" ht="21.75" thickBot="1" thickTop="1">
      <c r="A212" s="149" t="s">
        <v>0</v>
      </c>
      <c r="B212" s="144" t="s">
        <v>64</v>
      </c>
      <c r="C212" s="144"/>
      <c r="D212" s="144"/>
      <c r="E212" s="144"/>
      <c r="F212" s="144"/>
      <c r="G212" s="144" t="s">
        <v>65</v>
      </c>
      <c r="H212" s="144"/>
      <c r="I212" s="144"/>
      <c r="J212" s="144"/>
      <c r="K212" s="144"/>
    </row>
    <row r="213" spans="1:11" ht="16.5" customHeight="1" thickBot="1" thickTop="1">
      <c r="A213" s="149"/>
      <c r="B213" s="145" t="s">
        <v>60</v>
      </c>
      <c r="C213" s="147" t="s">
        <v>59</v>
      </c>
      <c r="D213" s="147"/>
      <c r="E213" s="147"/>
      <c r="F213" s="145" t="s">
        <v>3</v>
      </c>
      <c r="G213" s="145" t="s">
        <v>60</v>
      </c>
      <c r="H213" s="147" t="s">
        <v>59</v>
      </c>
      <c r="I213" s="147"/>
      <c r="J213" s="147"/>
      <c r="K213" s="145" t="s">
        <v>3</v>
      </c>
    </row>
    <row r="214" spans="1:11" ht="17.25" thickBot="1" thickTop="1">
      <c r="A214" s="149"/>
      <c r="B214" s="146"/>
      <c r="C214" s="85" t="s">
        <v>41</v>
      </c>
      <c r="D214" s="85" t="s">
        <v>43</v>
      </c>
      <c r="E214" s="75" t="s">
        <v>42</v>
      </c>
      <c r="F214" s="146"/>
      <c r="G214" s="146"/>
      <c r="H214" s="85" t="s">
        <v>41</v>
      </c>
      <c r="I214" s="85" t="s">
        <v>43</v>
      </c>
      <c r="J214" s="75" t="s">
        <v>42</v>
      </c>
      <c r="K214" s="146"/>
    </row>
    <row r="215" spans="1:11" ht="16.5" thickBot="1" thickTop="1">
      <c r="A215" s="82" t="s">
        <v>4</v>
      </c>
      <c r="B215" s="76">
        <v>4.2</v>
      </c>
      <c r="C215" s="76">
        <f>E215-D215</f>
        <v>10.5</v>
      </c>
      <c r="D215" s="76">
        <v>2.5</v>
      </c>
      <c r="E215" s="76">
        <v>13</v>
      </c>
      <c r="F215" s="77">
        <f>+E215*170/B215</f>
        <v>526.1904761904761</v>
      </c>
      <c r="G215" s="76">
        <v>3.39</v>
      </c>
      <c r="H215" s="76">
        <f>J215-I215</f>
        <v>3.75</v>
      </c>
      <c r="I215" s="76">
        <v>2.5</v>
      </c>
      <c r="J215" s="76">
        <v>6.25</v>
      </c>
      <c r="K215" s="77">
        <f>+J215*170/G215</f>
        <v>313.4218289085546</v>
      </c>
    </row>
    <row r="216" spans="1:11" ht="16.5" thickBot="1" thickTop="1">
      <c r="A216" s="82" t="s">
        <v>5</v>
      </c>
      <c r="B216" s="76">
        <v>6.48</v>
      </c>
      <c r="C216" s="76">
        <f aca="true" t="shared" si="24" ref="C216:C230">E216-D216</f>
        <v>20</v>
      </c>
      <c r="D216" s="76">
        <v>3</v>
      </c>
      <c r="E216" s="76">
        <v>23</v>
      </c>
      <c r="F216" s="77">
        <f aca="true" t="shared" si="25" ref="F216:F230">+E216*170/B216</f>
        <v>603.395061728395</v>
      </c>
      <c r="G216" s="76">
        <v>6.15</v>
      </c>
      <c r="H216" s="76">
        <f aca="true" t="shared" si="26" ref="H216:H229">J216-I216</f>
        <v>11.5</v>
      </c>
      <c r="I216" s="76">
        <v>3</v>
      </c>
      <c r="J216" s="76">
        <v>14.5</v>
      </c>
      <c r="K216" s="77">
        <f aca="true" t="shared" si="27" ref="K216:K230">+J216*170/G216</f>
        <v>400.8130081300813</v>
      </c>
    </row>
    <row r="217" spans="1:11" ht="16.5" thickBot="1" thickTop="1">
      <c r="A217" s="82" t="s">
        <v>6</v>
      </c>
      <c r="B217" s="76">
        <v>4.87</v>
      </c>
      <c r="C217" s="76">
        <f t="shared" si="24"/>
        <v>15.9</v>
      </c>
      <c r="D217" s="76">
        <v>1.1</v>
      </c>
      <c r="E217" s="76">
        <v>17</v>
      </c>
      <c r="F217" s="77">
        <f t="shared" si="25"/>
        <v>593.4291581108829</v>
      </c>
      <c r="G217" s="76">
        <v>4.48</v>
      </c>
      <c r="H217" s="76">
        <f t="shared" si="26"/>
        <v>13.9</v>
      </c>
      <c r="I217" s="76">
        <v>1.1</v>
      </c>
      <c r="J217" s="76">
        <v>15</v>
      </c>
      <c r="K217" s="77">
        <f t="shared" si="27"/>
        <v>569.1964285714286</v>
      </c>
    </row>
    <row r="218" spans="1:11" ht="16.5" thickBot="1" thickTop="1">
      <c r="A218" s="122" t="s">
        <v>7</v>
      </c>
      <c r="B218" s="123">
        <f>SUM(B215:B217)</f>
        <v>15.55</v>
      </c>
      <c r="C218" s="123">
        <f t="shared" si="24"/>
        <v>46.4</v>
      </c>
      <c r="D218" s="123">
        <f>SUM(D215:D217)</f>
        <v>6.6</v>
      </c>
      <c r="E218" s="123">
        <f>SUM(E215:E217)</f>
        <v>53</v>
      </c>
      <c r="F218" s="124">
        <f t="shared" si="25"/>
        <v>579.4212218649517</v>
      </c>
      <c r="G218" s="123">
        <f>SUM(G215:G217)</f>
        <v>14.020000000000001</v>
      </c>
      <c r="H218" s="123">
        <f t="shared" si="26"/>
        <v>29.15</v>
      </c>
      <c r="I218" s="123">
        <f>SUM(I215:I217)</f>
        <v>6.6</v>
      </c>
      <c r="J218" s="123">
        <f>SUM(J215:J217)</f>
        <v>35.75</v>
      </c>
      <c r="K218" s="124">
        <f t="shared" si="27"/>
        <v>433.4878744650499</v>
      </c>
    </row>
    <row r="219" spans="1:11" ht="16.5" thickBot="1" thickTop="1">
      <c r="A219" s="82" t="s">
        <v>8</v>
      </c>
      <c r="B219" s="76">
        <v>27.73</v>
      </c>
      <c r="C219" s="76">
        <f t="shared" si="24"/>
        <v>108.8</v>
      </c>
      <c r="D219" s="76">
        <v>3.2</v>
      </c>
      <c r="E219" s="76">
        <v>112</v>
      </c>
      <c r="F219" s="77">
        <f t="shared" si="25"/>
        <v>686.6209880995311</v>
      </c>
      <c r="G219" s="76">
        <v>27.22</v>
      </c>
      <c r="H219" s="76">
        <f t="shared" si="26"/>
        <v>86.8</v>
      </c>
      <c r="I219" s="76">
        <v>3.2</v>
      </c>
      <c r="J219" s="76">
        <v>90</v>
      </c>
      <c r="K219" s="77">
        <f t="shared" si="27"/>
        <v>562.08670095518</v>
      </c>
    </row>
    <row r="220" spans="1:11" ht="16.5" thickBot="1" thickTop="1">
      <c r="A220" s="82" t="s">
        <v>9</v>
      </c>
      <c r="B220" s="76">
        <v>41.9</v>
      </c>
      <c r="C220" s="76">
        <f t="shared" si="24"/>
        <v>74.25</v>
      </c>
      <c r="D220" s="76">
        <v>5.75</v>
      </c>
      <c r="E220" s="76">
        <v>80</v>
      </c>
      <c r="F220" s="77">
        <f t="shared" si="25"/>
        <v>324.58233890214797</v>
      </c>
      <c r="G220" s="76">
        <v>42.07</v>
      </c>
      <c r="H220" s="76">
        <f t="shared" si="26"/>
        <v>70.25</v>
      </c>
      <c r="I220" s="76">
        <v>5.75</v>
      </c>
      <c r="J220" s="76">
        <v>76</v>
      </c>
      <c r="K220" s="77">
        <f t="shared" si="27"/>
        <v>307.1072022819111</v>
      </c>
    </row>
    <row r="221" spans="1:11" ht="16.5" thickBot="1" thickTop="1">
      <c r="A221" s="82" t="s">
        <v>10</v>
      </c>
      <c r="B221" s="76">
        <v>5.74</v>
      </c>
      <c r="C221" s="76">
        <f t="shared" si="24"/>
        <v>18.3</v>
      </c>
      <c r="D221" s="76">
        <v>0.7</v>
      </c>
      <c r="E221" s="76">
        <v>19</v>
      </c>
      <c r="F221" s="77">
        <f t="shared" si="25"/>
        <v>562.7177700348432</v>
      </c>
      <c r="G221" s="76">
        <v>5.63</v>
      </c>
      <c r="H221" s="76">
        <f t="shared" si="26"/>
        <v>17.3</v>
      </c>
      <c r="I221" s="76">
        <v>0.7</v>
      </c>
      <c r="J221" s="76">
        <v>18</v>
      </c>
      <c r="K221" s="77">
        <f t="shared" si="27"/>
        <v>543.5168738898757</v>
      </c>
    </row>
    <row r="222" spans="1:11" ht="16.5" thickBot="1" thickTop="1">
      <c r="A222" s="122" t="s">
        <v>11</v>
      </c>
      <c r="B222" s="123">
        <f>SUM(B219:B221)</f>
        <v>75.36999999999999</v>
      </c>
      <c r="C222" s="123">
        <f t="shared" si="24"/>
        <v>201.35</v>
      </c>
      <c r="D222" s="123">
        <f>SUM(D219:D221)</f>
        <v>9.649999999999999</v>
      </c>
      <c r="E222" s="123">
        <f>SUM(E219:E221)</f>
        <v>211</v>
      </c>
      <c r="F222" s="124">
        <f t="shared" si="25"/>
        <v>475.9188005837867</v>
      </c>
      <c r="G222" s="123">
        <f>SUM(G219:G221)</f>
        <v>74.91999999999999</v>
      </c>
      <c r="H222" s="123">
        <f t="shared" si="26"/>
        <v>174.35</v>
      </c>
      <c r="I222" s="123">
        <f>SUM(I219:I221)</f>
        <v>9.649999999999999</v>
      </c>
      <c r="J222" s="123">
        <f>SUM(J219:J221)</f>
        <v>184</v>
      </c>
      <c r="K222" s="124">
        <f t="shared" si="27"/>
        <v>417.512012813668</v>
      </c>
    </row>
    <row r="223" spans="1:11" ht="16.5" thickBot="1" thickTop="1">
      <c r="A223" s="82" t="s">
        <v>58</v>
      </c>
      <c r="B223" s="76">
        <v>17.13</v>
      </c>
      <c r="C223" s="76">
        <f t="shared" si="24"/>
        <v>49.9</v>
      </c>
      <c r="D223" s="76">
        <v>0.6</v>
      </c>
      <c r="E223" s="76">
        <v>50.5</v>
      </c>
      <c r="F223" s="77">
        <f t="shared" si="25"/>
        <v>501.16754232340924</v>
      </c>
      <c r="G223" s="76">
        <v>17.73</v>
      </c>
      <c r="H223" s="76">
        <f t="shared" si="26"/>
        <v>57.4</v>
      </c>
      <c r="I223" s="76">
        <v>0.6</v>
      </c>
      <c r="J223" s="76">
        <v>58</v>
      </c>
      <c r="K223" s="77">
        <f t="shared" si="27"/>
        <v>556.1195713479977</v>
      </c>
    </row>
    <row r="224" spans="1:11" ht="16.5" thickBot="1" thickTop="1">
      <c r="A224" s="82" t="s">
        <v>12</v>
      </c>
      <c r="B224" s="76">
        <v>8.21</v>
      </c>
      <c r="C224" s="76">
        <f t="shared" si="24"/>
        <v>20.6</v>
      </c>
      <c r="D224" s="76">
        <v>5.9</v>
      </c>
      <c r="E224" s="76">
        <v>26.5</v>
      </c>
      <c r="F224" s="77">
        <f t="shared" si="25"/>
        <v>548.721071863581</v>
      </c>
      <c r="G224" s="76">
        <v>6.66</v>
      </c>
      <c r="H224" s="76">
        <f t="shared" si="26"/>
        <v>17.85</v>
      </c>
      <c r="I224" s="76">
        <v>5.9</v>
      </c>
      <c r="J224" s="76">
        <v>23.75</v>
      </c>
      <c r="K224" s="77">
        <f t="shared" si="27"/>
        <v>606.2312312312312</v>
      </c>
    </row>
    <row r="225" spans="1:11" ht="16.5" thickBot="1" thickTop="1">
      <c r="A225" s="82" t="s">
        <v>13</v>
      </c>
      <c r="B225" s="76">
        <v>8.75</v>
      </c>
      <c r="C225" s="76">
        <f t="shared" si="24"/>
        <v>32.9</v>
      </c>
      <c r="D225" s="76">
        <v>1.1</v>
      </c>
      <c r="E225" s="76">
        <v>34</v>
      </c>
      <c r="F225" s="77">
        <f t="shared" si="25"/>
        <v>660.5714285714286</v>
      </c>
      <c r="G225" s="76">
        <v>6.42</v>
      </c>
      <c r="H225" s="76">
        <f t="shared" si="26"/>
        <v>18.4</v>
      </c>
      <c r="I225" s="76">
        <v>1.1</v>
      </c>
      <c r="J225" s="76">
        <v>19.5</v>
      </c>
      <c r="K225" s="77">
        <f t="shared" si="27"/>
        <v>516.355140186916</v>
      </c>
    </row>
    <row r="226" spans="1:11" ht="16.5" thickBot="1" thickTop="1">
      <c r="A226" s="82" t="s">
        <v>14</v>
      </c>
      <c r="B226" s="76">
        <v>1.87</v>
      </c>
      <c r="C226" s="76">
        <f t="shared" si="24"/>
        <v>3.8</v>
      </c>
      <c r="D226" s="76">
        <v>2.2</v>
      </c>
      <c r="E226" s="76">
        <v>6</v>
      </c>
      <c r="F226" s="77">
        <f t="shared" si="25"/>
        <v>545.4545454545454</v>
      </c>
      <c r="G226" s="76">
        <v>1.42</v>
      </c>
      <c r="H226" s="76">
        <f t="shared" si="26"/>
        <v>3.8</v>
      </c>
      <c r="I226" s="76">
        <v>2.2</v>
      </c>
      <c r="J226" s="76">
        <v>6</v>
      </c>
      <c r="K226" s="77">
        <f t="shared" si="27"/>
        <v>718.3098591549297</v>
      </c>
    </row>
    <row r="227" spans="1:11" ht="16.5" thickBot="1" thickTop="1">
      <c r="A227" s="122" t="s">
        <v>15</v>
      </c>
      <c r="B227" s="123">
        <f>SUM(B223:B226)</f>
        <v>35.96</v>
      </c>
      <c r="C227" s="123">
        <f t="shared" si="24"/>
        <v>107.2</v>
      </c>
      <c r="D227" s="123">
        <f>SUM(D223:D226)</f>
        <v>9.8</v>
      </c>
      <c r="E227" s="123">
        <f>SUM(E223:E226)</f>
        <v>117</v>
      </c>
      <c r="F227" s="124">
        <f t="shared" si="25"/>
        <v>553.1145717463849</v>
      </c>
      <c r="G227" s="123">
        <f>SUM(G223:G226)</f>
        <v>32.230000000000004</v>
      </c>
      <c r="H227" s="123">
        <f t="shared" si="26"/>
        <v>97.45</v>
      </c>
      <c r="I227" s="123">
        <f>SUM(I223:I226)</f>
        <v>9.8</v>
      </c>
      <c r="J227" s="123">
        <f>SUM(J223:J226)</f>
        <v>107.25</v>
      </c>
      <c r="K227" s="124">
        <f t="shared" si="27"/>
        <v>565.6996587030716</v>
      </c>
    </row>
    <row r="228" spans="1:11" ht="16.5" thickBot="1" thickTop="1">
      <c r="A228" s="82" t="s">
        <v>22</v>
      </c>
      <c r="B228" s="76">
        <v>1.27</v>
      </c>
      <c r="C228" s="76">
        <f t="shared" si="24"/>
        <v>2.95</v>
      </c>
      <c r="D228" s="76">
        <v>0.05</v>
      </c>
      <c r="E228" s="76">
        <v>3</v>
      </c>
      <c r="F228" s="77">
        <f t="shared" si="25"/>
        <v>401.5748031496063</v>
      </c>
      <c r="G228" s="76">
        <v>1.25</v>
      </c>
      <c r="H228" s="76">
        <f t="shared" si="26"/>
        <v>2.95</v>
      </c>
      <c r="I228" s="76">
        <v>0.05</v>
      </c>
      <c r="J228" s="76">
        <v>3</v>
      </c>
      <c r="K228" s="77">
        <f t="shared" si="27"/>
        <v>408</v>
      </c>
    </row>
    <row r="229" spans="1:11" ht="16.5" thickBot="1" thickTop="1">
      <c r="A229" s="82" t="s">
        <v>16</v>
      </c>
      <c r="B229" s="76">
        <v>0.31</v>
      </c>
      <c r="C229" s="76">
        <f t="shared" si="24"/>
        <v>2</v>
      </c>
      <c r="D229" s="76">
        <v>0</v>
      </c>
      <c r="E229" s="76">
        <v>2</v>
      </c>
      <c r="F229" s="77">
        <f t="shared" si="25"/>
        <v>1096.774193548387</v>
      </c>
      <c r="G229" s="76">
        <v>0.5</v>
      </c>
      <c r="H229" s="76">
        <f t="shared" si="26"/>
        <v>2</v>
      </c>
      <c r="I229" s="76">
        <v>0</v>
      </c>
      <c r="J229" s="76">
        <v>2</v>
      </c>
      <c r="K229" s="77">
        <f t="shared" si="27"/>
        <v>680</v>
      </c>
    </row>
    <row r="230" spans="1:11" ht="16.5" thickBot="1" thickTop="1">
      <c r="A230" s="122" t="s">
        <v>17</v>
      </c>
      <c r="B230" s="123">
        <f>+B218+B222+B227+B228+B229</f>
        <v>128.46</v>
      </c>
      <c r="C230" s="123">
        <f t="shared" si="24"/>
        <v>359.9</v>
      </c>
      <c r="D230" s="123">
        <f>+D218+D222+D227+D228+D229</f>
        <v>26.1</v>
      </c>
      <c r="E230" s="123">
        <f>+E218+E222+E227+E228+E229</f>
        <v>386</v>
      </c>
      <c r="F230" s="124">
        <f t="shared" si="25"/>
        <v>510.8204888681301</v>
      </c>
      <c r="G230" s="123">
        <f>+G218+G222+G227+G228+G229</f>
        <v>122.91999999999999</v>
      </c>
      <c r="H230" s="123">
        <f>+H218+H222+H227+H228+H229</f>
        <v>305.9</v>
      </c>
      <c r="I230" s="123">
        <f>+I218+I222+I227+I228+I229</f>
        <v>26.1</v>
      </c>
      <c r="J230" s="123">
        <f>+J218+J222+J227+J228+J229</f>
        <v>332</v>
      </c>
      <c r="K230" s="124">
        <f t="shared" si="27"/>
        <v>459.16042954767335</v>
      </c>
    </row>
    <row r="231" spans="1:11" ht="13.5" thickTop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1:11" ht="15.75">
      <c r="A232" s="129" t="s">
        <v>49</v>
      </c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5" ht="23.25">
      <c r="B235" s="81" t="s">
        <v>67</v>
      </c>
    </row>
    <row r="236" ht="13.5" customHeight="1"/>
    <row r="237" spans="4:9" ht="15.75" customHeight="1">
      <c r="D237" s="40"/>
      <c r="G237" s="40"/>
      <c r="I237" s="40" t="s">
        <v>23</v>
      </c>
    </row>
    <row r="238" spans="4:9" ht="15" customHeight="1">
      <c r="D238" s="40"/>
      <c r="G238" s="40"/>
      <c r="I238" s="40" t="s">
        <v>24</v>
      </c>
    </row>
    <row r="239" spans="2:12" ht="13.5" customHeight="1">
      <c r="B239" s="121"/>
      <c r="D239" s="40"/>
      <c r="G239" s="40"/>
      <c r="I239" s="40" t="s">
        <v>25</v>
      </c>
      <c r="L239" s="121"/>
    </row>
    <row r="241" spans="1:11" ht="20.25">
      <c r="A241" s="148" t="s">
        <v>0</v>
      </c>
      <c r="B241" s="150" t="s">
        <v>66</v>
      </c>
      <c r="C241" s="150"/>
      <c r="D241" s="150"/>
      <c r="E241" s="150"/>
      <c r="F241" s="150"/>
      <c r="G241" s="150" t="s">
        <v>68</v>
      </c>
      <c r="H241" s="150"/>
      <c r="I241" s="150"/>
      <c r="J241" s="150"/>
      <c r="K241" s="150"/>
    </row>
    <row r="242" spans="1:11" ht="15">
      <c r="A242" s="148"/>
      <c r="B242" s="148" t="s">
        <v>60</v>
      </c>
      <c r="C242" s="153" t="s">
        <v>59</v>
      </c>
      <c r="D242" s="153"/>
      <c r="E242" s="153"/>
      <c r="F242" s="148" t="s">
        <v>3</v>
      </c>
      <c r="G242" s="148" t="s">
        <v>60</v>
      </c>
      <c r="H242" s="153" t="s">
        <v>59</v>
      </c>
      <c r="I242" s="153"/>
      <c r="J242" s="153"/>
      <c r="K242" s="148" t="s">
        <v>3</v>
      </c>
    </row>
    <row r="243" spans="1:11" ht="15.75">
      <c r="A243" s="148"/>
      <c r="B243" s="148"/>
      <c r="C243" s="126" t="s">
        <v>41</v>
      </c>
      <c r="D243" s="126" t="s">
        <v>43</v>
      </c>
      <c r="E243" s="125" t="s">
        <v>42</v>
      </c>
      <c r="F243" s="148"/>
      <c r="G243" s="148"/>
      <c r="H243" s="126" t="s">
        <v>41</v>
      </c>
      <c r="I243" s="126" t="s">
        <v>43</v>
      </c>
      <c r="J243" s="125" t="s">
        <v>42</v>
      </c>
      <c r="K243" s="148"/>
    </row>
    <row r="244" spans="1:11" ht="15">
      <c r="A244" s="5" t="s">
        <v>4</v>
      </c>
      <c r="B244" s="49">
        <v>2.85</v>
      </c>
      <c r="C244" s="49">
        <f>E244-D244</f>
        <v>6.5</v>
      </c>
      <c r="D244" s="49">
        <v>2.5</v>
      </c>
      <c r="E244" s="49">
        <v>9</v>
      </c>
      <c r="F244" s="10">
        <f>+E244*170/B244</f>
        <v>536.8421052631579</v>
      </c>
      <c r="G244" s="49">
        <v>2.91</v>
      </c>
      <c r="H244" s="49">
        <f>J244-I244</f>
        <v>9.26</v>
      </c>
      <c r="I244" s="49">
        <v>2.5</v>
      </c>
      <c r="J244" s="49">
        <v>11.76</v>
      </c>
      <c r="K244" s="10">
        <f>+J244*170/G244</f>
        <v>687.0103092783505</v>
      </c>
    </row>
    <row r="245" spans="1:11" ht="15">
      <c r="A245" s="5" t="s">
        <v>5</v>
      </c>
      <c r="B245" s="49">
        <v>5.7</v>
      </c>
      <c r="C245" s="49">
        <f aca="true" t="shared" si="28" ref="C245:C259">E245-D245</f>
        <v>17.5</v>
      </c>
      <c r="D245" s="49">
        <v>3</v>
      </c>
      <c r="E245" s="49">
        <v>20.5</v>
      </c>
      <c r="F245" s="10">
        <f aca="true" t="shared" si="29" ref="F245:F259">+E245*170/B245</f>
        <v>611.4035087719298</v>
      </c>
      <c r="G245" s="49">
        <v>6.65</v>
      </c>
      <c r="H245" s="49">
        <f aca="true" t="shared" si="30" ref="H245:H259">J245-I245</f>
        <v>18.48</v>
      </c>
      <c r="I245" s="49">
        <v>3</v>
      </c>
      <c r="J245" s="49">
        <v>21.48</v>
      </c>
      <c r="K245" s="10">
        <f aca="true" t="shared" si="31" ref="K245:K259">+J245*170/G245</f>
        <v>549.1127819548872</v>
      </c>
    </row>
    <row r="246" spans="1:11" ht="15">
      <c r="A246" s="5" t="s">
        <v>6</v>
      </c>
      <c r="B246" s="49">
        <v>4.71</v>
      </c>
      <c r="C246" s="49">
        <f t="shared" si="28"/>
        <v>15.4</v>
      </c>
      <c r="D246" s="49">
        <v>1.1</v>
      </c>
      <c r="E246" s="49">
        <v>16.5</v>
      </c>
      <c r="F246" s="10">
        <f t="shared" si="29"/>
        <v>595.5414012738853</v>
      </c>
      <c r="G246" s="49">
        <v>5.84</v>
      </c>
      <c r="H246" s="49">
        <f t="shared" si="30"/>
        <v>22.16</v>
      </c>
      <c r="I246" s="49">
        <v>1.1</v>
      </c>
      <c r="J246" s="49">
        <v>23.26</v>
      </c>
      <c r="K246" s="10">
        <f t="shared" si="31"/>
        <v>677.0890410958905</v>
      </c>
    </row>
    <row r="247" spans="1:12" ht="15">
      <c r="A247" s="127" t="s">
        <v>7</v>
      </c>
      <c r="B247" s="128">
        <f>SUM(B244:B246)</f>
        <v>13.260000000000002</v>
      </c>
      <c r="C247" s="128">
        <f t="shared" si="28"/>
        <v>39.4</v>
      </c>
      <c r="D247" s="128">
        <f>SUM(D244:D246)</f>
        <v>6.6</v>
      </c>
      <c r="E247" s="128">
        <f>SUM(E244:E246)</f>
        <v>46</v>
      </c>
      <c r="F247" s="34">
        <f t="shared" si="29"/>
        <v>589.7435897435897</v>
      </c>
      <c r="G247" s="128">
        <f>SUM(G244:G246)</f>
        <v>15.4</v>
      </c>
      <c r="H247" s="128">
        <f t="shared" si="30"/>
        <v>49.9</v>
      </c>
      <c r="I247" s="128">
        <f>SUM(I244:I246)</f>
        <v>6.6</v>
      </c>
      <c r="J247" s="128">
        <f>SUM(J244:J246)</f>
        <v>56.5</v>
      </c>
      <c r="K247" s="34">
        <f t="shared" si="31"/>
        <v>623.7012987012987</v>
      </c>
      <c r="L247" s="121"/>
    </row>
    <row r="248" spans="1:11" ht="15">
      <c r="A248" s="5" t="s">
        <v>8</v>
      </c>
      <c r="B248" s="49">
        <v>23.82</v>
      </c>
      <c r="C248" s="49">
        <f t="shared" si="28"/>
        <v>91.8</v>
      </c>
      <c r="D248" s="49">
        <v>3.2</v>
      </c>
      <c r="E248" s="49">
        <v>95</v>
      </c>
      <c r="F248" s="10">
        <f t="shared" si="29"/>
        <v>678.0016792611251</v>
      </c>
      <c r="G248" s="49">
        <v>26.24</v>
      </c>
      <c r="H248" s="49">
        <f t="shared" si="30"/>
        <v>100.64</v>
      </c>
      <c r="I248" s="49">
        <v>3.2</v>
      </c>
      <c r="J248" s="49">
        <v>103.84</v>
      </c>
      <c r="K248" s="10">
        <f t="shared" si="31"/>
        <v>672.7439024390244</v>
      </c>
    </row>
    <row r="249" spans="1:11" ht="15">
      <c r="A249" s="5" t="s">
        <v>9</v>
      </c>
      <c r="B249" s="49">
        <v>38</v>
      </c>
      <c r="C249" s="49">
        <f t="shared" si="28"/>
        <v>82.75</v>
      </c>
      <c r="D249" s="49">
        <v>5.75</v>
      </c>
      <c r="E249" s="49">
        <v>88.5</v>
      </c>
      <c r="F249" s="10">
        <f t="shared" si="29"/>
        <v>395.92105263157896</v>
      </c>
      <c r="G249" s="49">
        <v>43.51</v>
      </c>
      <c r="H249" s="49">
        <f t="shared" si="30"/>
        <v>77.6</v>
      </c>
      <c r="I249" s="49">
        <v>5.75</v>
      </c>
      <c r="J249" s="49">
        <v>83.35</v>
      </c>
      <c r="K249" s="10">
        <f t="shared" si="31"/>
        <v>325.66076763962303</v>
      </c>
    </row>
    <row r="250" spans="1:11" ht="15">
      <c r="A250" s="5" t="s">
        <v>10</v>
      </c>
      <c r="B250" s="49">
        <v>5.99</v>
      </c>
      <c r="C250" s="49">
        <f t="shared" si="28"/>
        <v>19.8</v>
      </c>
      <c r="D250" s="49">
        <v>0.7</v>
      </c>
      <c r="E250" s="49">
        <v>20.5</v>
      </c>
      <c r="F250" s="10">
        <f t="shared" si="29"/>
        <v>581.8030050083472</v>
      </c>
      <c r="G250" s="49">
        <v>6.03</v>
      </c>
      <c r="H250" s="49">
        <f t="shared" si="30"/>
        <v>21.44</v>
      </c>
      <c r="I250" s="49">
        <v>0.7</v>
      </c>
      <c r="J250" s="49">
        <v>22.14</v>
      </c>
      <c r="K250" s="10">
        <f t="shared" si="31"/>
        <v>624.179104477612</v>
      </c>
    </row>
    <row r="251" spans="1:11" ht="15">
      <c r="A251" s="127" t="s">
        <v>11</v>
      </c>
      <c r="B251" s="128">
        <f>SUM(B248:B250)</f>
        <v>67.81</v>
      </c>
      <c r="C251" s="128">
        <f t="shared" si="28"/>
        <v>194.35</v>
      </c>
      <c r="D251" s="128">
        <f>SUM(D248:D250)</f>
        <v>9.649999999999999</v>
      </c>
      <c r="E251" s="128">
        <f>SUM(E248:E250)</f>
        <v>204</v>
      </c>
      <c r="F251" s="34">
        <f t="shared" si="29"/>
        <v>511.4289927739271</v>
      </c>
      <c r="G251" s="128">
        <f>SUM(G248:G250)</f>
        <v>75.78</v>
      </c>
      <c r="H251" s="128">
        <f t="shared" si="30"/>
        <v>199.67999999999998</v>
      </c>
      <c r="I251" s="128">
        <f>SUM(I248:I250)</f>
        <v>9.649999999999999</v>
      </c>
      <c r="J251" s="128">
        <f>SUM(J248:J250)</f>
        <v>209.32999999999998</v>
      </c>
      <c r="K251" s="34">
        <f t="shared" si="31"/>
        <v>469.5975191343362</v>
      </c>
    </row>
    <row r="252" spans="1:11" ht="15">
      <c r="A252" s="5" t="s">
        <v>58</v>
      </c>
      <c r="B252" s="49">
        <v>14.09</v>
      </c>
      <c r="C252" s="49">
        <f t="shared" si="28"/>
        <v>47.4</v>
      </c>
      <c r="D252" s="49">
        <v>0.6</v>
      </c>
      <c r="E252" s="49">
        <v>48</v>
      </c>
      <c r="F252" s="10">
        <f t="shared" si="29"/>
        <v>579.1341376863023</v>
      </c>
      <c r="G252" s="49">
        <v>18.97</v>
      </c>
      <c r="H252" s="49">
        <f t="shared" si="30"/>
        <v>53.839999999999996</v>
      </c>
      <c r="I252" s="49">
        <v>0.6</v>
      </c>
      <c r="J252" s="49">
        <v>54.44</v>
      </c>
      <c r="K252" s="10">
        <f t="shared" si="31"/>
        <v>487.8650500790722</v>
      </c>
    </row>
    <row r="253" spans="1:11" ht="15">
      <c r="A253" s="5" t="s">
        <v>12</v>
      </c>
      <c r="B253" s="49">
        <v>4.72</v>
      </c>
      <c r="C253" s="49">
        <f t="shared" si="28"/>
        <v>13.1</v>
      </c>
      <c r="D253" s="49">
        <v>5.9</v>
      </c>
      <c r="E253" s="49">
        <v>19</v>
      </c>
      <c r="F253" s="10">
        <f t="shared" si="29"/>
        <v>684.3220338983051</v>
      </c>
      <c r="G253" s="49">
        <v>6.46</v>
      </c>
      <c r="H253" s="49">
        <f t="shared" si="30"/>
        <v>15.360000000000001</v>
      </c>
      <c r="I253" s="49">
        <v>5.9</v>
      </c>
      <c r="J253" s="49">
        <v>21.26</v>
      </c>
      <c r="K253" s="10">
        <f t="shared" si="31"/>
        <v>559.4736842105264</v>
      </c>
    </row>
    <row r="254" spans="1:11" ht="15">
      <c r="A254" s="5" t="s">
        <v>13</v>
      </c>
      <c r="B254" s="49">
        <v>5.1</v>
      </c>
      <c r="C254" s="49">
        <f t="shared" si="28"/>
        <v>16.9</v>
      </c>
      <c r="D254" s="49">
        <v>1.1</v>
      </c>
      <c r="E254" s="49">
        <v>18</v>
      </c>
      <c r="F254" s="10">
        <f t="shared" si="29"/>
        <v>600</v>
      </c>
      <c r="G254" s="49">
        <v>5.47</v>
      </c>
      <c r="H254" s="49">
        <f t="shared" si="30"/>
        <v>16.22</v>
      </c>
      <c r="I254" s="49">
        <v>1.1</v>
      </c>
      <c r="J254" s="49">
        <v>17.32</v>
      </c>
      <c r="K254" s="10">
        <f t="shared" si="31"/>
        <v>538.2815356489946</v>
      </c>
    </row>
    <row r="255" spans="1:11" ht="15">
      <c r="A255" s="5" t="s">
        <v>14</v>
      </c>
      <c r="B255" s="49">
        <v>1.42</v>
      </c>
      <c r="C255" s="49">
        <f t="shared" si="28"/>
        <v>2.8</v>
      </c>
      <c r="D255" s="49">
        <v>2.2</v>
      </c>
      <c r="E255" s="49">
        <v>5</v>
      </c>
      <c r="F255" s="10">
        <f t="shared" si="29"/>
        <v>598.5915492957747</v>
      </c>
      <c r="G255" s="49">
        <v>1.83</v>
      </c>
      <c r="H255" s="49">
        <f t="shared" si="30"/>
        <v>3.3</v>
      </c>
      <c r="I255" s="49">
        <v>2.2</v>
      </c>
      <c r="J255" s="49">
        <v>5.5</v>
      </c>
      <c r="K255" s="10">
        <f t="shared" si="31"/>
        <v>510.92896174863387</v>
      </c>
    </row>
    <row r="256" spans="1:11" ht="15">
      <c r="A256" s="127" t="s">
        <v>15</v>
      </c>
      <c r="B256" s="128">
        <f>SUM(B252:B255)</f>
        <v>25.33</v>
      </c>
      <c r="C256" s="128">
        <f t="shared" si="28"/>
        <v>80.2</v>
      </c>
      <c r="D256" s="128">
        <f>SUM(D252:D255)</f>
        <v>9.8</v>
      </c>
      <c r="E256" s="128">
        <f>SUM(E252:E255)</f>
        <v>90</v>
      </c>
      <c r="F256" s="34">
        <f t="shared" si="29"/>
        <v>604.026845637584</v>
      </c>
      <c r="G256" s="128">
        <f>SUM(G252:G255)</f>
        <v>32.73</v>
      </c>
      <c r="H256" s="128">
        <f t="shared" si="30"/>
        <v>88.72000000000001</v>
      </c>
      <c r="I256" s="128">
        <f>SUM(I252:I255)</f>
        <v>9.8</v>
      </c>
      <c r="J256" s="128">
        <f>SUM(J252:J255)</f>
        <v>98.52000000000001</v>
      </c>
      <c r="K256" s="34">
        <f t="shared" si="31"/>
        <v>511.7140238313475</v>
      </c>
    </row>
    <row r="257" spans="1:11" ht="15">
      <c r="A257" s="5" t="s">
        <v>22</v>
      </c>
      <c r="B257" s="49">
        <v>1.36</v>
      </c>
      <c r="C257" s="49">
        <f t="shared" si="28"/>
        <v>2.95</v>
      </c>
      <c r="D257" s="49">
        <v>0.05</v>
      </c>
      <c r="E257" s="49">
        <v>3</v>
      </c>
      <c r="F257" s="10">
        <f t="shared" si="29"/>
        <v>375</v>
      </c>
      <c r="G257" s="49">
        <v>1.45</v>
      </c>
      <c r="H257" s="49">
        <f t="shared" si="30"/>
        <v>3.6</v>
      </c>
      <c r="I257" s="49">
        <v>0.05</v>
      </c>
      <c r="J257" s="49">
        <v>3.65</v>
      </c>
      <c r="K257" s="10">
        <f t="shared" si="31"/>
        <v>427.93103448275866</v>
      </c>
    </row>
    <row r="258" spans="1:11" ht="15">
      <c r="A258" s="5" t="s">
        <v>16</v>
      </c>
      <c r="B258" s="49">
        <v>0.5</v>
      </c>
      <c r="C258" s="49">
        <f t="shared" si="28"/>
        <v>2</v>
      </c>
      <c r="D258" s="49">
        <v>0</v>
      </c>
      <c r="E258" s="49">
        <v>2</v>
      </c>
      <c r="F258" s="10">
        <f t="shared" si="29"/>
        <v>680</v>
      </c>
      <c r="G258" s="49">
        <v>0.5</v>
      </c>
      <c r="H258" s="49">
        <f t="shared" si="30"/>
        <v>2</v>
      </c>
      <c r="I258" s="49">
        <v>0</v>
      </c>
      <c r="J258" s="49">
        <v>2</v>
      </c>
      <c r="K258" s="10">
        <f t="shared" si="31"/>
        <v>680</v>
      </c>
    </row>
    <row r="259" spans="1:11" ht="15">
      <c r="A259" s="127" t="s">
        <v>17</v>
      </c>
      <c r="B259" s="128">
        <f>+B247+B251+B256+B257+B258</f>
        <v>108.26</v>
      </c>
      <c r="C259" s="128">
        <f t="shared" si="28"/>
        <v>318.9</v>
      </c>
      <c r="D259" s="128">
        <f>+D247+D251+D256+D257+D258</f>
        <v>26.1</v>
      </c>
      <c r="E259" s="128">
        <f>+E247+E251+E256+E257+E258</f>
        <v>345</v>
      </c>
      <c r="F259" s="34">
        <f t="shared" si="29"/>
        <v>541.7513393681877</v>
      </c>
      <c r="G259" s="128">
        <f>+G247+G251+G256+G257+G258</f>
        <v>125.86</v>
      </c>
      <c r="H259" s="128">
        <f t="shared" si="30"/>
        <v>343.9</v>
      </c>
      <c r="I259" s="128">
        <f>+I247+I251+I256+I257+I258</f>
        <v>26.1</v>
      </c>
      <c r="J259" s="128">
        <f>+J247+J251+J256+J257+J258</f>
        <v>370</v>
      </c>
      <c r="K259" s="34">
        <f t="shared" si="31"/>
        <v>499.7616399173685</v>
      </c>
    </row>
    <row r="260" spans="1:6" ht="12.75">
      <c r="A260" s="121"/>
      <c r="B260" s="121"/>
      <c r="C260" s="121"/>
      <c r="D260" s="121"/>
      <c r="E260" s="121"/>
      <c r="F260" s="121"/>
    </row>
    <row r="261" spans="1:9" ht="15.75">
      <c r="A261" s="129" t="s">
        <v>49</v>
      </c>
      <c r="B261" s="121"/>
      <c r="C261" s="121"/>
      <c r="D261" s="121"/>
      <c r="E261" s="121"/>
      <c r="F261" s="121"/>
      <c r="G261" s="121"/>
      <c r="H261" s="121"/>
      <c r="I261" s="121"/>
    </row>
    <row r="263" spans="1:15" s="130" customFormat="1" ht="24.75" customHeight="1">
      <c r="A263" s="151" t="s">
        <v>70</v>
      </c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32"/>
      <c r="O263" s="132"/>
    </row>
    <row r="264" spans="1:13" ht="20.25" customHeight="1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</row>
    <row r="266" s="130" customFormat="1" ht="24.75" customHeight="1">
      <c r="A266" s="131" t="s">
        <v>69</v>
      </c>
    </row>
    <row r="269" ht="23.25">
      <c r="B269" s="81" t="s">
        <v>86</v>
      </c>
    </row>
    <row r="271" ht="12.75">
      <c r="D271" s="40" t="s">
        <v>23</v>
      </c>
    </row>
    <row r="272" ht="12.75">
      <c r="D272" s="40" t="s">
        <v>24</v>
      </c>
    </row>
    <row r="273" spans="2:4" ht="12.75">
      <c r="B273" s="121"/>
      <c r="D273" s="40" t="s">
        <v>25</v>
      </c>
    </row>
    <row r="274" spans="2:9" ht="12.75">
      <c r="B274" s="121"/>
      <c r="I274" s="40"/>
    </row>
    <row r="275" spans="1:9" ht="20.25">
      <c r="A275" s="148" t="s">
        <v>0</v>
      </c>
      <c r="B275" s="150" t="s">
        <v>82</v>
      </c>
      <c r="C275" s="150"/>
      <c r="D275" s="150"/>
      <c r="E275" s="150"/>
      <c r="F275" s="150"/>
      <c r="I275" s="40"/>
    </row>
    <row r="276" spans="1:9" ht="15">
      <c r="A276" s="148"/>
      <c r="B276" s="148" t="s">
        <v>60</v>
      </c>
      <c r="C276" s="153" t="s">
        <v>59</v>
      </c>
      <c r="D276" s="153"/>
      <c r="E276" s="153"/>
      <c r="F276" s="148" t="s">
        <v>3</v>
      </c>
      <c r="I276" s="40"/>
    </row>
    <row r="277" spans="1:9" ht="15.75">
      <c r="A277" s="148"/>
      <c r="B277" s="148"/>
      <c r="C277" s="126" t="s">
        <v>41</v>
      </c>
      <c r="D277" s="126" t="s">
        <v>43</v>
      </c>
      <c r="E277" s="125" t="s">
        <v>42</v>
      </c>
      <c r="F277" s="148"/>
      <c r="I277" s="40"/>
    </row>
    <row r="278" spans="1:9" ht="15">
      <c r="A278" s="5" t="s">
        <v>4</v>
      </c>
      <c r="B278" s="49">
        <v>2.68</v>
      </c>
      <c r="C278" s="49">
        <f>E278-D278</f>
        <v>6</v>
      </c>
      <c r="D278" s="49">
        <v>2.5</v>
      </c>
      <c r="E278" s="49">
        <v>8.5</v>
      </c>
      <c r="F278" s="10">
        <f>+E278*170/B278</f>
        <v>539.1791044776119</v>
      </c>
      <c r="I278" s="40"/>
    </row>
    <row r="279" spans="1:9" ht="15">
      <c r="A279" s="5" t="s">
        <v>5</v>
      </c>
      <c r="B279" s="49">
        <v>7.08</v>
      </c>
      <c r="C279" s="49">
        <f aca="true" t="shared" si="32" ref="C279:C293">E279-D279</f>
        <v>20</v>
      </c>
      <c r="D279" s="49">
        <v>3</v>
      </c>
      <c r="E279" s="49">
        <v>23</v>
      </c>
      <c r="F279" s="10">
        <f aca="true" t="shared" si="33" ref="F279:F293">+E279*170/B279</f>
        <v>552.2598870056497</v>
      </c>
      <c r="I279" s="40"/>
    </row>
    <row r="280" spans="1:9" ht="15">
      <c r="A280" s="5" t="s">
        <v>6</v>
      </c>
      <c r="B280" s="49">
        <v>6.29</v>
      </c>
      <c r="C280" s="49">
        <f t="shared" si="32"/>
        <v>26.4</v>
      </c>
      <c r="D280" s="49">
        <v>1.1</v>
      </c>
      <c r="E280" s="49">
        <v>27.5</v>
      </c>
      <c r="F280" s="10">
        <f t="shared" si="33"/>
        <v>743.2432432432432</v>
      </c>
      <c r="I280" s="40"/>
    </row>
    <row r="281" spans="1:9" ht="15">
      <c r="A281" s="127" t="s">
        <v>7</v>
      </c>
      <c r="B281" s="128">
        <f>SUM(B278:B280)</f>
        <v>16.05</v>
      </c>
      <c r="C281" s="128">
        <f t="shared" si="32"/>
        <v>52.4</v>
      </c>
      <c r="D281" s="128">
        <f>SUM(D278:D280)</f>
        <v>6.6</v>
      </c>
      <c r="E281" s="128">
        <f>SUM(E278:E280)</f>
        <v>59</v>
      </c>
      <c r="F281" s="34">
        <f t="shared" si="33"/>
        <v>624.9221183800623</v>
      </c>
      <c r="I281" s="40"/>
    </row>
    <row r="282" spans="1:9" ht="15">
      <c r="A282" s="5" t="s">
        <v>8</v>
      </c>
      <c r="B282" s="49">
        <v>26.6</v>
      </c>
      <c r="C282" s="49">
        <f t="shared" si="32"/>
        <v>86.8</v>
      </c>
      <c r="D282" s="49">
        <v>3.2</v>
      </c>
      <c r="E282" s="49">
        <v>90</v>
      </c>
      <c r="F282" s="10">
        <f t="shared" si="33"/>
        <v>575.187969924812</v>
      </c>
      <c r="I282" s="40"/>
    </row>
    <row r="283" spans="1:9" ht="15">
      <c r="A283" s="5" t="s">
        <v>9</v>
      </c>
      <c r="B283" s="49">
        <v>42.18</v>
      </c>
      <c r="C283" s="49">
        <f t="shared" si="32"/>
        <v>70.25</v>
      </c>
      <c r="D283" s="49">
        <v>5.75</v>
      </c>
      <c r="E283" s="49">
        <v>76</v>
      </c>
      <c r="F283" s="10">
        <f t="shared" si="33"/>
        <v>306.3063063063063</v>
      </c>
      <c r="I283" s="40"/>
    </row>
    <row r="284" spans="1:9" ht="15">
      <c r="A284" s="5" t="s">
        <v>10</v>
      </c>
      <c r="B284" s="49">
        <v>6.14</v>
      </c>
      <c r="C284" s="49">
        <f t="shared" si="32"/>
        <v>22.3</v>
      </c>
      <c r="D284" s="49">
        <v>0.7</v>
      </c>
      <c r="E284" s="49">
        <v>23</v>
      </c>
      <c r="F284" s="10">
        <f t="shared" si="33"/>
        <v>636.8078175895765</v>
      </c>
      <c r="I284" s="40"/>
    </row>
    <row r="285" spans="1:9" ht="15">
      <c r="A285" s="127" t="s">
        <v>11</v>
      </c>
      <c r="B285" s="128">
        <f>SUM(B282:B284)</f>
        <v>74.92</v>
      </c>
      <c r="C285" s="128">
        <f t="shared" si="32"/>
        <v>179.35</v>
      </c>
      <c r="D285" s="128">
        <f>SUM(D282:D284)</f>
        <v>9.649999999999999</v>
      </c>
      <c r="E285" s="128">
        <f>SUM(E282:E284)</f>
        <v>189</v>
      </c>
      <c r="F285" s="34">
        <f t="shared" si="33"/>
        <v>428.8574479444741</v>
      </c>
      <c r="I285" s="40"/>
    </row>
    <row r="286" spans="1:9" ht="15">
      <c r="A286" s="5" t="s">
        <v>58</v>
      </c>
      <c r="B286" s="49">
        <v>18.39</v>
      </c>
      <c r="C286" s="49">
        <f t="shared" si="32"/>
        <v>41.4</v>
      </c>
      <c r="D286" s="49">
        <v>0.6</v>
      </c>
      <c r="E286" s="49">
        <v>42</v>
      </c>
      <c r="F286" s="10">
        <f t="shared" si="33"/>
        <v>388.25448613376835</v>
      </c>
      <c r="I286" s="40"/>
    </row>
    <row r="287" spans="1:9" ht="15">
      <c r="A287" s="5" t="s">
        <v>12</v>
      </c>
      <c r="B287" s="49">
        <v>6.2</v>
      </c>
      <c r="C287" s="49">
        <f t="shared" si="32"/>
        <v>9.1</v>
      </c>
      <c r="D287" s="49">
        <v>5.9</v>
      </c>
      <c r="E287" s="49">
        <v>15</v>
      </c>
      <c r="F287" s="10">
        <f t="shared" si="33"/>
        <v>411.2903225806451</v>
      </c>
      <c r="I287" s="40"/>
    </row>
    <row r="288" spans="1:6" ht="15">
      <c r="A288" s="5" t="s">
        <v>13</v>
      </c>
      <c r="B288" s="49">
        <v>7.18</v>
      </c>
      <c r="C288" s="49">
        <f t="shared" si="32"/>
        <v>14.9</v>
      </c>
      <c r="D288" s="49">
        <v>1.1</v>
      </c>
      <c r="E288" s="49">
        <v>16</v>
      </c>
      <c r="F288" s="10">
        <f t="shared" si="33"/>
        <v>378.83008356545963</v>
      </c>
    </row>
    <row r="289" spans="1:6" ht="15">
      <c r="A289" s="5" t="s">
        <v>14</v>
      </c>
      <c r="B289" s="49">
        <v>1.33</v>
      </c>
      <c r="C289" s="49">
        <f t="shared" si="32"/>
        <v>3.8</v>
      </c>
      <c r="D289" s="49">
        <v>2.2</v>
      </c>
      <c r="E289" s="49">
        <v>6</v>
      </c>
      <c r="F289" s="10">
        <f t="shared" si="33"/>
        <v>766.9172932330827</v>
      </c>
    </row>
    <row r="290" spans="1:6" ht="15">
      <c r="A290" s="127" t="s">
        <v>15</v>
      </c>
      <c r="B290" s="128">
        <f>SUM(B286:B289)</f>
        <v>33.1</v>
      </c>
      <c r="C290" s="128">
        <f t="shared" si="32"/>
        <v>69.2</v>
      </c>
      <c r="D290" s="128">
        <f>SUM(D286:D289)</f>
        <v>9.8</v>
      </c>
      <c r="E290" s="128">
        <f>SUM(E286:E289)</f>
        <v>79</v>
      </c>
      <c r="F290" s="34">
        <f t="shared" si="33"/>
        <v>405.74018126888217</v>
      </c>
    </row>
    <row r="291" spans="1:6" ht="15">
      <c r="A291" s="5" t="s">
        <v>22</v>
      </c>
      <c r="B291" s="49">
        <v>1.57</v>
      </c>
      <c r="C291" s="49">
        <f t="shared" si="32"/>
        <v>3.95</v>
      </c>
      <c r="D291" s="49">
        <v>0.05</v>
      </c>
      <c r="E291" s="49">
        <v>4</v>
      </c>
      <c r="F291" s="10">
        <f t="shared" si="33"/>
        <v>433.1210191082802</v>
      </c>
    </row>
    <row r="292" spans="1:6" ht="15">
      <c r="A292" s="5" t="s">
        <v>16</v>
      </c>
      <c r="B292" s="49">
        <v>0.5</v>
      </c>
      <c r="C292" s="49">
        <f t="shared" si="32"/>
        <v>2</v>
      </c>
      <c r="D292" s="49">
        <v>0</v>
      </c>
      <c r="E292" s="49">
        <v>2</v>
      </c>
      <c r="F292" s="10">
        <f t="shared" si="33"/>
        <v>680</v>
      </c>
    </row>
    <row r="293" spans="1:6" ht="15">
      <c r="A293" s="127" t="s">
        <v>17</v>
      </c>
      <c r="B293" s="128">
        <f>+B281+B285+B290+B291+B292</f>
        <v>126.13999999999999</v>
      </c>
      <c r="C293" s="128">
        <f t="shared" si="32"/>
        <v>306.9</v>
      </c>
      <c r="D293" s="128">
        <f>+D281+D285+D290+D291+D292</f>
        <v>26.1</v>
      </c>
      <c r="E293" s="128">
        <f>+E281+E285+E290+E291+E292</f>
        <v>333</v>
      </c>
      <c r="F293" s="34">
        <f t="shared" si="33"/>
        <v>448.7870619946092</v>
      </c>
    </row>
    <row r="295" s="136" customFormat="1" ht="14.25" customHeight="1">
      <c r="A295" s="129" t="s">
        <v>49</v>
      </c>
    </row>
    <row r="298" ht="23.25">
      <c r="B298" s="81" t="s">
        <v>84</v>
      </c>
    </row>
    <row r="300" ht="15" customHeight="1">
      <c r="I300" s="40" t="s">
        <v>23</v>
      </c>
    </row>
    <row r="301" ht="12.75">
      <c r="I301" s="40" t="s">
        <v>24</v>
      </c>
    </row>
    <row r="302" spans="2:9" ht="12.75">
      <c r="B302" s="121"/>
      <c r="I302" s="40" t="s">
        <v>25</v>
      </c>
    </row>
    <row r="303" ht="15" customHeight="1"/>
    <row r="304" spans="1:11" ht="20.25">
      <c r="A304" s="155" t="s">
        <v>0</v>
      </c>
      <c r="B304" s="164" t="s">
        <v>87</v>
      </c>
      <c r="C304" s="165"/>
      <c r="D304" s="165"/>
      <c r="E304" s="165"/>
      <c r="F304" s="166"/>
      <c r="G304" s="150" t="s">
        <v>88</v>
      </c>
      <c r="H304" s="150"/>
      <c r="I304" s="150"/>
      <c r="J304" s="150"/>
      <c r="K304" s="150"/>
    </row>
    <row r="305" spans="1:11" ht="15" customHeight="1">
      <c r="A305" s="163"/>
      <c r="B305" s="155" t="s">
        <v>60</v>
      </c>
      <c r="C305" s="167" t="s">
        <v>59</v>
      </c>
      <c r="D305" s="168"/>
      <c r="E305" s="169"/>
      <c r="F305" s="155" t="s">
        <v>3</v>
      </c>
      <c r="G305" s="148" t="s">
        <v>60</v>
      </c>
      <c r="H305" s="153" t="s">
        <v>59</v>
      </c>
      <c r="I305" s="153"/>
      <c r="J305" s="153"/>
      <c r="K305" s="148" t="s">
        <v>3</v>
      </c>
    </row>
    <row r="306" spans="1:11" ht="15.75">
      <c r="A306" s="156"/>
      <c r="B306" s="156"/>
      <c r="C306" s="126" t="s">
        <v>41</v>
      </c>
      <c r="D306" s="126" t="s">
        <v>43</v>
      </c>
      <c r="E306" s="125" t="s">
        <v>42</v>
      </c>
      <c r="F306" s="156"/>
      <c r="G306" s="148"/>
      <c r="H306" s="126" t="s">
        <v>41</v>
      </c>
      <c r="I306" s="126" t="s">
        <v>43</v>
      </c>
      <c r="J306" s="125" t="s">
        <v>42</v>
      </c>
      <c r="K306" s="148"/>
    </row>
    <row r="307" spans="1:11" ht="15">
      <c r="A307" s="5" t="s">
        <v>4</v>
      </c>
      <c r="B307" s="49">
        <v>2.48</v>
      </c>
      <c r="C307" s="49">
        <f>E307-D307</f>
        <v>9.35</v>
      </c>
      <c r="D307" s="49">
        <v>0.15</v>
      </c>
      <c r="E307" s="49">
        <v>9.5</v>
      </c>
      <c r="F307" s="10">
        <f>+E307*170/B307</f>
        <v>651.2096774193549</v>
      </c>
      <c r="G307" s="49">
        <v>2.52</v>
      </c>
      <c r="H307" s="49">
        <f>J307-I307</f>
        <v>10.08</v>
      </c>
      <c r="I307" s="49">
        <v>0.15</v>
      </c>
      <c r="J307" s="49">
        <v>10.23</v>
      </c>
      <c r="K307" s="10">
        <f>+J307*170/G307</f>
        <v>690.1190476190477</v>
      </c>
    </row>
    <row r="308" spans="1:11" ht="15">
      <c r="A308" s="5" t="s">
        <v>5</v>
      </c>
      <c r="B308" s="49">
        <v>7.23</v>
      </c>
      <c r="C308" s="49">
        <f aca="true" t="shared" si="34" ref="C308:C322">E308-D308</f>
        <v>26.14</v>
      </c>
      <c r="D308" s="49">
        <v>0.36</v>
      </c>
      <c r="E308" s="49">
        <v>26.5</v>
      </c>
      <c r="F308" s="10">
        <f aca="true" t="shared" si="35" ref="F308:F320">+E308*170/B308</f>
        <v>623.0982019363762</v>
      </c>
      <c r="G308" s="49">
        <v>7.4</v>
      </c>
      <c r="H308" s="49">
        <f aca="true" t="shared" si="36" ref="H308:H322">J308-I308</f>
        <v>17.87</v>
      </c>
      <c r="I308" s="49">
        <v>0.36</v>
      </c>
      <c r="J308" s="49">
        <v>18.23</v>
      </c>
      <c r="K308" s="10">
        <f aca="true" t="shared" si="37" ref="K308:K321">+J308*170/G308</f>
        <v>418.7972972972973</v>
      </c>
    </row>
    <row r="309" spans="1:11" ht="15">
      <c r="A309" s="5" t="s">
        <v>6</v>
      </c>
      <c r="B309" s="49">
        <v>7.6</v>
      </c>
      <c r="C309" s="49">
        <f t="shared" si="34"/>
        <v>28.51</v>
      </c>
      <c r="D309" s="49">
        <v>0.49</v>
      </c>
      <c r="E309" s="49">
        <v>29</v>
      </c>
      <c r="F309" s="10">
        <f t="shared" si="35"/>
        <v>648.6842105263158</v>
      </c>
      <c r="G309" s="49">
        <v>8.07</v>
      </c>
      <c r="H309" s="49">
        <f t="shared" si="36"/>
        <v>31.580000000000002</v>
      </c>
      <c r="I309" s="49">
        <v>0.49</v>
      </c>
      <c r="J309" s="49">
        <v>32.07</v>
      </c>
      <c r="K309" s="10">
        <f t="shared" si="37"/>
        <v>675.5762081784386</v>
      </c>
    </row>
    <row r="310" spans="1:11" ht="15.75">
      <c r="A310" s="127" t="s">
        <v>7</v>
      </c>
      <c r="B310" s="128">
        <f>SUM(B307:B309)</f>
        <v>17.310000000000002</v>
      </c>
      <c r="C310" s="128">
        <f t="shared" si="34"/>
        <v>64</v>
      </c>
      <c r="D310" s="128">
        <f>SUM(D307:D309)</f>
        <v>1</v>
      </c>
      <c r="E310" s="128">
        <f>SUM(E307:E309)</f>
        <v>65</v>
      </c>
      <c r="F310" s="34">
        <f t="shared" si="35"/>
        <v>638.3593298671287</v>
      </c>
      <c r="G310" s="128">
        <f>SUM(G307:G309)</f>
        <v>17.990000000000002</v>
      </c>
      <c r="H310" s="50">
        <f t="shared" si="36"/>
        <v>59.53</v>
      </c>
      <c r="I310" s="128">
        <f>SUM(I307:I309)</f>
        <v>1</v>
      </c>
      <c r="J310" s="128">
        <f>SUM(J307:J309)</f>
        <v>60.53</v>
      </c>
      <c r="K310" s="34">
        <f t="shared" si="37"/>
        <v>571.9899944413563</v>
      </c>
    </row>
    <row r="311" spans="1:11" ht="15">
      <c r="A311" s="5" t="s">
        <v>8</v>
      </c>
      <c r="B311" s="49">
        <v>26.55</v>
      </c>
      <c r="C311" s="49">
        <f t="shared" si="34"/>
        <v>87.51</v>
      </c>
      <c r="D311" s="49">
        <v>1.49</v>
      </c>
      <c r="E311" s="49">
        <v>89</v>
      </c>
      <c r="F311" s="10">
        <f t="shared" si="35"/>
        <v>569.8681732580037</v>
      </c>
      <c r="G311" s="49">
        <v>22.7</v>
      </c>
      <c r="H311" s="49">
        <f t="shared" si="36"/>
        <v>70.69000000000001</v>
      </c>
      <c r="I311" s="49">
        <v>1.49</v>
      </c>
      <c r="J311" s="49">
        <v>72.18</v>
      </c>
      <c r="K311" s="10">
        <f t="shared" si="37"/>
        <v>540.5550660792952</v>
      </c>
    </row>
    <row r="312" spans="1:13" ht="15">
      <c r="A312" s="5" t="s">
        <v>9</v>
      </c>
      <c r="B312" s="49">
        <v>44.91</v>
      </c>
      <c r="C312" s="49">
        <f t="shared" si="34"/>
        <v>85.91</v>
      </c>
      <c r="D312" s="49">
        <v>1.09</v>
      </c>
      <c r="E312" s="49">
        <v>87</v>
      </c>
      <c r="F312" s="10">
        <f t="shared" si="35"/>
        <v>329.32531730126925</v>
      </c>
      <c r="G312" s="49">
        <v>45.44</v>
      </c>
      <c r="H312" s="49">
        <f t="shared" si="36"/>
        <v>99.96</v>
      </c>
      <c r="I312" s="49">
        <v>1.09</v>
      </c>
      <c r="J312" s="49">
        <v>101.05</v>
      </c>
      <c r="K312" s="10">
        <f t="shared" si="37"/>
        <v>378.0479753521127</v>
      </c>
      <c r="M312" s="140"/>
    </row>
    <row r="313" spans="1:11" ht="15">
      <c r="A313" s="5" t="s">
        <v>10</v>
      </c>
      <c r="B313" s="49">
        <v>6.5</v>
      </c>
      <c r="C313" s="49">
        <f t="shared" si="34"/>
        <v>19.62</v>
      </c>
      <c r="D313" s="49">
        <v>0.38</v>
      </c>
      <c r="E313" s="49">
        <v>20</v>
      </c>
      <c r="F313" s="10">
        <f t="shared" si="35"/>
        <v>523.0769230769231</v>
      </c>
      <c r="G313" s="49">
        <v>5.88</v>
      </c>
      <c r="H313" s="49">
        <f t="shared" si="36"/>
        <v>13</v>
      </c>
      <c r="I313" s="49">
        <v>0.38</v>
      </c>
      <c r="J313" s="49">
        <v>13.38</v>
      </c>
      <c r="K313" s="10">
        <f t="shared" si="37"/>
        <v>386.83673469387753</v>
      </c>
    </row>
    <row r="314" spans="1:11" ht="15.75">
      <c r="A314" s="127" t="s">
        <v>11</v>
      </c>
      <c r="B314" s="128">
        <f>SUM(B311:B313)</f>
        <v>77.96</v>
      </c>
      <c r="C314" s="128">
        <f t="shared" si="34"/>
        <v>193.04</v>
      </c>
      <c r="D314" s="128">
        <f>SUM(D311:D313)</f>
        <v>2.96</v>
      </c>
      <c r="E314" s="128">
        <f>SUM(E311:E313)</f>
        <v>196</v>
      </c>
      <c r="F314" s="34">
        <f t="shared" si="35"/>
        <v>427.3986659825552</v>
      </c>
      <c r="G314" s="128">
        <f>SUM(G311:G313)</f>
        <v>74.02</v>
      </c>
      <c r="H314" s="50">
        <f t="shared" si="36"/>
        <v>183.65</v>
      </c>
      <c r="I314" s="128">
        <f>SUM(I311:I313)</f>
        <v>2.96</v>
      </c>
      <c r="J314" s="128">
        <f>SUM(J311:J313)</f>
        <v>186.61</v>
      </c>
      <c r="K314" s="34">
        <f t="shared" si="37"/>
        <v>428.5828154552824</v>
      </c>
    </row>
    <row r="315" spans="1:11" ht="15">
      <c r="A315" s="5" t="s">
        <v>58</v>
      </c>
      <c r="B315" s="49">
        <v>21.27</v>
      </c>
      <c r="C315" s="49">
        <f t="shared" si="34"/>
        <v>53.31</v>
      </c>
      <c r="D315" s="49">
        <v>0.69</v>
      </c>
      <c r="E315" s="49">
        <v>54</v>
      </c>
      <c r="F315" s="10">
        <f t="shared" si="35"/>
        <v>431.59379407616365</v>
      </c>
      <c r="G315" s="49">
        <v>23.58</v>
      </c>
      <c r="H315" s="49">
        <f t="shared" si="36"/>
        <v>57.28</v>
      </c>
      <c r="I315" s="49">
        <v>0.69</v>
      </c>
      <c r="J315" s="49">
        <v>57.97</v>
      </c>
      <c r="K315" s="10">
        <f t="shared" si="37"/>
        <v>417.93469041560644</v>
      </c>
    </row>
    <row r="316" spans="1:11" ht="15">
      <c r="A316" s="5" t="s">
        <v>12</v>
      </c>
      <c r="B316" s="49">
        <v>6.57</v>
      </c>
      <c r="C316" s="49">
        <f t="shared" si="34"/>
        <v>17.77</v>
      </c>
      <c r="D316" s="49">
        <v>0.23</v>
      </c>
      <c r="E316" s="49">
        <v>18</v>
      </c>
      <c r="F316" s="10">
        <f t="shared" si="35"/>
        <v>465.75342465753425</v>
      </c>
      <c r="G316" s="49">
        <v>6.06</v>
      </c>
      <c r="H316" s="49">
        <f t="shared" si="36"/>
        <v>15.77</v>
      </c>
      <c r="I316" s="49">
        <v>0.23</v>
      </c>
      <c r="J316" s="49">
        <v>16</v>
      </c>
      <c r="K316" s="10">
        <f t="shared" si="37"/>
        <v>448.8448844884489</v>
      </c>
    </row>
    <row r="317" spans="1:11" ht="15">
      <c r="A317" s="5" t="s">
        <v>13</v>
      </c>
      <c r="B317" s="49">
        <v>8.17</v>
      </c>
      <c r="C317" s="49">
        <f t="shared" si="34"/>
        <v>19.59</v>
      </c>
      <c r="D317" s="49">
        <v>0.41</v>
      </c>
      <c r="E317" s="49">
        <v>20</v>
      </c>
      <c r="F317" s="10">
        <f t="shared" si="35"/>
        <v>416.156670746634</v>
      </c>
      <c r="G317" s="49">
        <v>8.2</v>
      </c>
      <c r="H317" s="49">
        <f t="shared" si="36"/>
        <v>22.79</v>
      </c>
      <c r="I317" s="49">
        <v>0.41</v>
      </c>
      <c r="J317" s="49">
        <v>23.2</v>
      </c>
      <c r="K317" s="10">
        <f t="shared" si="37"/>
        <v>480.9756097560976</v>
      </c>
    </row>
    <row r="318" spans="1:11" ht="15">
      <c r="A318" s="5" t="s">
        <v>14</v>
      </c>
      <c r="B318" s="49">
        <v>1.7</v>
      </c>
      <c r="C318" s="49">
        <f t="shared" si="34"/>
        <v>5.9</v>
      </c>
      <c r="D318" s="49">
        <v>0.1</v>
      </c>
      <c r="E318" s="49">
        <v>6</v>
      </c>
      <c r="F318" s="10">
        <f t="shared" si="35"/>
        <v>600</v>
      </c>
      <c r="G318" s="49">
        <v>1.12</v>
      </c>
      <c r="H318" s="49">
        <f t="shared" si="36"/>
        <v>2.33</v>
      </c>
      <c r="I318" s="49">
        <v>0.1</v>
      </c>
      <c r="J318" s="49">
        <v>2.43</v>
      </c>
      <c r="K318" s="10">
        <f t="shared" si="37"/>
        <v>368.8392857142857</v>
      </c>
    </row>
    <row r="319" spans="1:11" ht="15.75">
      <c r="A319" s="127" t="s">
        <v>15</v>
      </c>
      <c r="B319" s="128">
        <f>SUM(B315:B318)</f>
        <v>37.71</v>
      </c>
      <c r="C319" s="128">
        <f t="shared" si="34"/>
        <v>96.57</v>
      </c>
      <c r="D319" s="128">
        <f>SUM(D315:D318)</f>
        <v>1.43</v>
      </c>
      <c r="E319" s="128">
        <f>SUM(E315:E318)</f>
        <v>98</v>
      </c>
      <c r="F319" s="34">
        <f t="shared" si="35"/>
        <v>441.79262795014586</v>
      </c>
      <c r="G319" s="128">
        <f>SUM(G315:G318)</f>
        <v>38.959999999999994</v>
      </c>
      <c r="H319" s="50">
        <f t="shared" si="36"/>
        <v>98.17</v>
      </c>
      <c r="I319" s="128">
        <f>SUM(I315:I318)</f>
        <v>1.43</v>
      </c>
      <c r="J319" s="128">
        <f>SUM(J315:J318)</f>
        <v>99.60000000000001</v>
      </c>
      <c r="K319" s="34">
        <f t="shared" si="37"/>
        <v>434.599589322382</v>
      </c>
    </row>
    <row r="320" spans="1:11" ht="15">
      <c r="A320" s="5" t="s">
        <v>22</v>
      </c>
      <c r="B320" s="49">
        <v>1.7</v>
      </c>
      <c r="C320" s="49">
        <f t="shared" si="34"/>
        <v>3.94</v>
      </c>
      <c r="D320" s="49">
        <v>0.06</v>
      </c>
      <c r="E320" s="49">
        <v>4</v>
      </c>
      <c r="F320" s="10">
        <f t="shared" si="35"/>
        <v>400</v>
      </c>
      <c r="G320" s="49">
        <v>1.71</v>
      </c>
      <c r="H320" s="49">
        <f t="shared" si="36"/>
        <v>5.45</v>
      </c>
      <c r="I320" s="49">
        <v>0.06</v>
      </c>
      <c r="J320" s="49">
        <v>5.51</v>
      </c>
      <c r="K320" s="10">
        <f t="shared" si="37"/>
        <v>547.7777777777777</v>
      </c>
    </row>
    <row r="321" spans="1:11" ht="15">
      <c r="A321" s="5" t="s">
        <v>16</v>
      </c>
      <c r="B321" s="49">
        <v>0.09</v>
      </c>
      <c r="C321" s="49">
        <f t="shared" si="34"/>
        <v>2</v>
      </c>
      <c r="D321" s="49">
        <v>0</v>
      </c>
      <c r="E321" s="49">
        <v>2</v>
      </c>
      <c r="F321" s="135" t="s">
        <v>83</v>
      </c>
      <c r="G321" s="49">
        <v>0.17</v>
      </c>
      <c r="H321" s="49">
        <f t="shared" si="36"/>
        <v>0.23</v>
      </c>
      <c r="I321" s="49">
        <v>0</v>
      </c>
      <c r="J321" s="49">
        <v>0.23</v>
      </c>
      <c r="K321" s="10">
        <f t="shared" si="37"/>
        <v>230</v>
      </c>
    </row>
    <row r="322" spans="1:11" ht="15.75">
      <c r="A322" s="127" t="s">
        <v>17</v>
      </c>
      <c r="B322" s="128">
        <f>+B310+B314+B319+B320+B321</f>
        <v>134.76999999999998</v>
      </c>
      <c r="C322" s="128">
        <f t="shared" si="34"/>
        <v>359.55</v>
      </c>
      <c r="D322" s="128">
        <f>+D310+D314+D319+D320+D321</f>
        <v>5.449999999999999</v>
      </c>
      <c r="E322" s="128">
        <f>+E310+E314+E319+E320+E321</f>
        <v>365</v>
      </c>
      <c r="F322" s="34">
        <f>+E322*170/B322</f>
        <v>460.4140387326557</v>
      </c>
      <c r="G322" s="128">
        <f>+G310+G314+G319+G320+G321</f>
        <v>132.84999999999997</v>
      </c>
      <c r="H322" s="50">
        <f t="shared" si="36"/>
        <v>347.03000000000003</v>
      </c>
      <c r="I322" s="128">
        <f>+I310+I314+I319+I320+I321</f>
        <v>5.449999999999999</v>
      </c>
      <c r="J322" s="128">
        <f>+J310+J314+J319+J320+J321</f>
        <v>352.48</v>
      </c>
      <c r="K322" s="34">
        <f>+J322*170/G322</f>
        <v>451.04704554008293</v>
      </c>
    </row>
    <row r="323" spans="1:11" s="121" customFormat="1" ht="15">
      <c r="A323" s="137"/>
      <c r="B323" s="134"/>
      <c r="C323" s="134"/>
      <c r="D323" s="134"/>
      <c r="E323" s="134"/>
      <c r="F323" s="64"/>
      <c r="G323" s="134"/>
      <c r="H323" s="134"/>
      <c r="I323" s="134"/>
      <c r="J323" s="134"/>
      <c r="K323" s="64"/>
    </row>
    <row r="324" spans="1:16" s="136" customFormat="1" ht="34.5" customHeight="1">
      <c r="A324" s="143" t="s">
        <v>85</v>
      </c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39"/>
      <c r="M324" s="139"/>
      <c r="N324" s="139"/>
      <c r="O324" s="139"/>
      <c r="P324" s="139"/>
    </row>
    <row r="325" spans="1:9" s="121" customFormat="1" ht="15.75">
      <c r="A325" s="138"/>
      <c r="B325" s="136"/>
      <c r="C325" s="136"/>
      <c r="D325" s="136"/>
      <c r="E325" s="136"/>
      <c r="F325" s="136"/>
      <c r="G325" s="136"/>
      <c r="H325" s="136"/>
      <c r="I325" s="136"/>
    </row>
    <row r="326" spans="1:9" s="121" customFormat="1" ht="15.75">
      <c r="A326" s="138"/>
      <c r="B326" s="136"/>
      <c r="C326" s="136"/>
      <c r="D326" s="136"/>
      <c r="E326" s="136"/>
      <c r="F326" s="136"/>
      <c r="G326" s="136"/>
      <c r="H326" s="136"/>
      <c r="I326" s="136"/>
    </row>
    <row r="327" spans="1:9" s="121" customFormat="1" ht="23.25">
      <c r="A327" s="138"/>
      <c r="B327" s="81" t="s">
        <v>90</v>
      </c>
      <c r="C327" s="2"/>
      <c r="D327" s="2"/>
      <c r="E327" s="2"/>
      <c r="F327" s="2"/>
      <c r="G327" s="136"/>
      <c r="H327" s="136"/>
      <c r="I327" s="136"/>
    </row>
    <row r="328" spans="1:9" s="121" customFormat="1" ht="23.25">
      <c r="A328" s="138"/>
      <c r="B328" s="81"/>
      <c r="C328" s="2"/>
      <c r="D328" s="2"/>
      <c r="E328" s="2"/>
      <c r="F328" s="2"/>
      <c r="G328" s="136"/>
      <c r="H328" s="136"/>
      <c r="I328" s="136"/>
    </row>
    <row r="329" ht="12.75">
      <c r="D329" s="40" t="s">
        <v>23</v>
      </c>
    </row>
    <row r="330" ht="12.75">
      <c r="D330" s="40" t="s">
        <v>24</v>
      </c>
    </row>
    <row r="331" ht="12.75">
      <c r="D331" s="40" t="s">
        <v>25</v>
      </c>
    </row>
    <row r="332" spans="7:11" ht="12.75">
      <c r="G332" s="115"/>
      <c r="H332" s="115"/>
      <c r="I332" s="115"/>
      <c r="J332" s="115"/>
      <c r="K332" s="115"/>
    </row>
    <row r="333" spans="1:11" ht="20.25">
      <c r="A333" s="148" t="s">
        <v>0</v>
      </c>
      <c r="B333" s="150" t="s">
        <v>89</v>
      </c>
      <c r="C333" s="150"/>
      <c r="D333" s="150"/>
      <c r="E333" s="150"/>
      <c r="F333" s="150"/>
      <c r="G333" s="170"/>
      <c r="H333" s="170"/>
      <c r="I333" s="170"/>
      <c r="J333" s="170"/>
      <c r="K333" s="170"/>
    </row>
    <row r="334" spans="1:11" ht="15" customHeight="1">
      <c r="A334" s="148"/>
      <c r="B334" s="148" t="s">
        <v>60</v>
      </c>
      <c r="C334" s="153" t="s">
        <v>59</v>
      </c>
      <c r="D334" s="153"/>
      <c r="E334" s="153"/>
      <c r="F334" s="148" t="s">
        <v>3</v>
      </c>
      <c r="G334" s="171"/>
      <c r="H334" s="172"/>
      <c r="I334" s="172"/>
      <c r="J334" s="172"/>
      <c r="K334" s="171"/>
    </row>
    <row r="335" spans="1:11" ht="15.75">
      <c r="A335" s="148"/>
      <c r="B335" s="148"/>
      <c r="C335" s="126" t="s">
        <v>41</v>
      </c>
      <c r="D335" s="126" t="s">
        <v>43</v>
      </c>
      <c r="E335" s="125" t="s">
        <v>42</v>
      </c>
      <c r="F335" s="148"/>
      <c r="G335" s="171"/>
      <c r="H335" s="142"/>
      <c r="I335" s="142"/>
      <c r="J335" s="141"/>
      <c r="K335" s="171"/>
    </row>
    <row r="336" spans="1:11" ht="15">
      <c r="A336" s="5" t="s">
        <v>4</v>
      </c>
      <c r="B336" s="49">
        <v>2.51</v>
      </c>
      <c r="C336" s="49">
        <f>E336-D336</f>
        <v>6.26</v>
      </c>
      <c r="D336" s="49">
        <v>0.2</v>
      </c>
      <c r="E336" s="49">
        <v>6.46</v>
      </c>
      <c r="F336" s="10">
        <f>+E336*170/B336</f>
        <v>437.5298804780877</v>
      </c>
      <c r="G336" s="70"/>
      <c r="H336" s="70"/>
      <c r="I336" s="70"/>
      <c r="J336" s="70"/>
      <c r="K336" s="71"/>
    </row>
    <row r="337" spans="1:11" ht="15">
      <c r="A337" s="5" t="s">
        <v>5</v>
      </c>
      <c r="B337" s="49">
        <v>6.36</v>
      </c>
      <c r="C337" s="49">
        <f aca="true" t="shared" si="38" ref="C337:C351">E337-D337</f>
        <v>12.68</v>
      </c>
      <c r="D337" s="49">
        <v>0.48</v>
      </c>
      <c r="E337" s="49">
        <v>13.16</v>
      </c>
      <c r="F337" s="10">
        <f aca="true" t="shared" si="39" ref="F337:F351">+E337*170/B337</f>
        <v>351.7610062893081</v>
      </c>
      <c r="G337" s="70"/>
      <c r="H337" s="70"/>
      <c r="I337" s="70"/>
      <c r="J337" s="70"/>
      <c r="K337" s="71"/>
    </row>
    <row r="338" spans="1:11" ht="15">
      <c r="A338" s="5" t="s">
        <v>6</v>
      </c>
      <c r="B338" s="49">
        <v>7.56</v>
      </c>
      <c r="C338" s="49">
        <f t="shared" si="38"/>
        <v>24.15</v>
      </c>
      <c r="D338" s="49">
        <v>0.66</v>
      </c>
      <c r="E338" s="49">
        <v>24.81</v>
      </c>
      <c r="F338" s="10">
        <f t="shared" si="39"/>
        <v>557.8968253968254</v>
      </c>
      <c r="G338" s="70"/>
      <c r="H338" s="70"/>
      <c r="I338" s="70"/>
      <c r="J338" s="70"/>
      <c r="K338" s="71"/>
    </row>
    <row r="339" spans="1:11" ht="15">
      <c r="A339" s="127" t="s">
        <v>7</v>
      </c>
      <c r="B339" s="128">
        <f>SUM(B336:B338)</f>
        <v>16.43</v>
      </c>
      <c r="C339" s="128">
        <f t="shared" si="38"/>
        <v>43.09</v>
      </c>
      <c r="D339" s="128">
        <f>SUM(D336:D338)</f>
        <v>1.3399999999999999</v>
      </c>
      <c r="E339" s="128">
        <f>SUM(E336:E338)</f>
        <v>44.43</v>
      </c>
      <c r="F339" s="34">
        <f t="shared" si="39"/>
        <v>459.7139379184419</v>
      </c>
      <c r="G339" s="134"/>
      <c r="H339" s="134"/>
      <c r="I339" s="134"/>
      <c r="J339" s="134"/>
      <c r="K339" s="64"/>
    </row>
    <row r="340" spans="1:11" ht="15">
      <c r="A340" s="5" t="s">
        <v>8</v>
      </c>
      <c r="B340" s="49">
        <v>22.84</v>
      </c>
      <c r="C340" s="49">
        <f t="shared" si="38"/>
        <v>73.10000000000001</v>
      </c>
      <c r="D340" s="49">
        <v>1.99</v>
      </c>
      <c r="E340" s="49">
        <v>75.09</v>
      </c>
      <c r="F340" s="10">
        <f t="shared" si="39"/>
        <v>558.9010507880911</v>
      </c>
      <c r="G340" s="70"/>
      <c r="H340" s="70"/>
      <c r="I340" s="70"/>
      <c r="J340" s="70"/>
      <c r="K340" s="71"/>
    </row>
    <row r="341" spans="1:11" ht="15">
      <c r="A341" s="5" t="s">
        <v>9</v>
      </c>
      <c r="B341" s="49">
        <v>44.1</v>
      </c>
      <c r="C341" s="49">
        <f t="shared" si="38"/>
        <v>81.03</v>
      </c>
      <c r="D341" s="49">
        <v>1.46</v>
      </c>
      <c r="E341" s="49">
        <v>82.49</v>
      </c>
      <c r="F341" s="10">
        <f t="shared" si="39"/>
        <v>317.9886621315192</v>
      </c>
      <c r="G341" s="70"/>
      <c r="H341" s="70"/>
      <c r="I341" s="70"/>
      <c r="J341" s="70"/>
      <c r="K341" s="71"/>
    </row>
    <row r="342" spans="1:11" ht="15">
      <c r="A342" s="5" t="s">
        <v>10</v>
      </c>
      <c r="B342" s="49">
        <v>5.6</v>
      </c>
      <c r="C342" s="49">
        <f t="shared" si="38"/>
        <v>13.7</v>
      </c>
      <c r="D342" s="49">
        <v>0.5</v>
      </c>
      <c r="E342" s="49">
        <v>14.2</v>
      </c>
      <c r="F342" s="10">
        <f t="shared" si="39"/>
        <v>431.0714285714286</v>
      </c>
      <c r="G342" s="70"/>
      <c r="H342" s="70"/>
      <c r="I342" s="70"/>
      <c r="J342" s="70"/>
      <c r="K342" s="71"/>
    </row>
    <row r="343" spans="1:11" ht="15">
      <c r="A343" s="127" t="s">
        <v>11</v>
      </c>
      <c r="B343" s="128">
        <f>SUM(B340:B342)</f>
        <v>72.53999999999999</v>
      </c>
      <c r="C343" s="128">
        <f t="shared" si="38"/>
        <v>167.82999999999998</v>
      </c>
      <c r="D343" s="128">
        <f>SUM(D340:D342)</f>
        <v>3.95</v>
      </c>
      <c r="E343" s="128">
        <f>SUM(E340:E342)</f>
        <v>171.77999999999997</v>
      </c>
      <c r="F343" s="34">
        <f t="shared" si="39"/>
        <v>402.5723738626964</v>
      </c>
      <c r="G343" s="134"/>
      <c r="H343" s="134"/>
      <c r="I343" s="134"/>
      <c r="J343" s="134"/>
      <c r="K343" s="64"/>
    </row>
    <row r="344" spans="1:11" ht="15">
      <c r="A344" s="5" t="s">
        <v>58</v>
      </c>
      <c r="B344" s="49">
        <v>18.89</v>
      </c>
      <c r="C344" s="49">
        <f t="shared" si="38"/>
        <v>47.870000000000005</v>
      </c>
      <c r="D344" s="49">
        <v>0.91</v>
      </c>
      <c r="E344" s="49">
        <v>48.78</v>
      </c>
      <c r="F344" s="10">
        <f t="shared" si="39"/>
        <v>438.99417681312866</v>
      </c>
      <c r="G344" s="70"/>
      <c r="H344" s="70"/>
      <c r="I344" s="70"/>
      <c r="J344" s="70"/>
      <c r="K344" s="71"/>
    </row>
    <row r="345" spans="1:11" ht="15">
      <c r="A345" s="5" t="s">
        <v>12</v>
      </c>
      <c r="B345" s="49">
        <v>5.54</v>
      </c>
      <c r="C345" s="49">
        <f t="shared" si="38"/>
        <v>16.779999999999998</v>
      </c>
      <c r="D345" s="49">
        <v>0.3</v>
      </c>
      <c r="E345" s="49">
        <v>17.08</v>
      </c>
      <c r="F345" s="10">
        <f t="shared" si="39"/>
        <v>524.115523465704</v>
      </c>
      <c r="G345" s="70"/>
      <c r="H345" s="70"/>
      <c r="I345" s="70"/>
      <c r="J345" s="70"/>
      <c r="K345" s="71"/>
    </row>
    <row r="346" spans="1:11" ht="15">
      <c r="A346" s="5" t="s">
        <v>13</v>
      </c>
      <c r="B346" s="49">
        <v>6.74</v>
      </c>
      <c r="C346" s="49">
        <f t="shared" si="38"/>
        <v>19</v>
      </c>
      <c r="D346" s="49">
        <v>0.55</v>
      </c>
      <c r="E346" s="49">
        <v>19.55</v>
      </c>
      <c r="F346" s="10">
        <f t="shared" si="39"/>
        <v>493.1008902077151</v>
      </c>
      <c r="G346" s="70"/>
      <c r="H346" s="70"/>
      <c r="I346" s="70"/>
      <c r="J346" s="70"/>
      <c r="K346" s="71"/>
    </row>
    <row r="347" spans="1:11" ht="15">
      <c r="A347" s="5" t="s">
        <v>14</v>
      </c>
      <c r="B347" s="49">
        <v>1.48</v>
      </c>
      <c r="C347" s="49">
        <f t="shared" si="38"/>
        <v>2.88</v>
      </c>
      <c r="D347" s="49">
        <v>0.14</v>
      </c>
      <c r="E347" s="49">
        <v>3.02</v>
      </c>
      <c r="F347" s="10">
        <f t="shared" si="39"/>
        <v>346.8918918918919</v>
      </c>
      <c r="G347" s="70"/>
      <c r="H347" s="70"/>
      <c r="I347" s="70"/>
      <c r="J347" s="70"/>
      <c r="K347" s="71"/>
    </row>
    <row r="348" spans="1:11" ht="15">
      <c r="A348" s="127" t="s">
        <v>15</v>
      </c>
      <c r="B348" s="128">
        <f>SUM(B344:B347)</f>
        <v>32.65</v>
      </c>
      <c r="C348" s="128">
        <f t="shared" si="38"/>
        <v>86.52999999999999</v>
      </c>
      <c r="D348" s="128">
        <f>SUM(D344:D347)</f>
        <v>1.9</v>
      </c>
      <c r="E348" s="128">
        <f>SUM(E344:E347)</f>
        <v>88.42999999999999</v>
      </c>
      <c r="F348" s="34">
        <f t="shared" si="39"/>
        <v>460.43185298621745</v>
      </c>
      <c r="G348" s="134"/>
      <c r="H348" s="134"/>
      <c r="I348" s="134"/>
      <c r="J348" s="134"/>
      <c r="K348" s="64"/>
    </row>
    <row r="349" spans="1:11" ht="15">
      <c r="A349" s="5" t="s">
        <v>22</v>
      </c>
      <c r="B349" s="49">
        <v>1.93</v>
      </c>
      <c r="C349" s="49">
        <f t="shared" si="38"/>
        <v>6.18</v>
      </c>
      <c r="D349" s="49">
        <v>0.08</v>
      </c>
      <c r="E349" s="49">
        <v>6.26</v>
      </c>
      <c r="F349" s="10">
        <f t="shared" si="39"/>
        <v>551.39896373057</v>
      </c>
      <c r="G349" s="70"/>
      <c r="H349" s="70"/>
      <c r="I349" s="70"/>
      <c r="J349" s="70"/>
      <c r="K349" s="71"/>
    </row>
    <row r="350" spans="1:11" ht="15">
      <c r="A350" s="5" t="s">
        <v>16</v>
      </c>
      <c r="B350" s="49">
        <v>0.16</v>
      </c>
      <c r="C350" s="49">
        <f t="shared" si="38"/>
        <v>0.27</v>
      </c>
      <c r="D350" s="49">
        <v>0</v>
      </c>
      <c r="E350" s="49">
        <v>0.27</v>
      </c>
      <c r="F350" s="10">
        <f t="shared" si="39"/>
        <v>286.87500000000006</v>
      </c>
      <c r="G350" s="70"/>
      <c r="H350" s="70"/>
      <c r="I350" s="70"/>
      <c r="J350" s="70"/>
      <c r="K350" s="71"/>
    </row>
    <row r="351" spans="1:11" ht="15">
      <c r="A351" s="127" t="s">
        <v>17</v>
      </c>
      <c r="B351" s="128">
        <f>+B339+B343+B348+B349+B350</f>
        <v>123.71000000000001</v>
      </c>
      <c r="C351" s="128">
        <f t="shared" si="38"/>
        <v>303.9</v>
      </c>
      <c r="D351" s="128">
        <f>+D339+D343+D348+D349+D350</f>
        <v>7.27</v>
      </c>
      <c r="E351" s="128">
        <f>+E339+E343+E348+E349+E350</f>
        <v>311.16999999999996</v>
      </c>
      <c r="F351" s="34">
        <f t="shared" si="39"/>
        <v>427.6040740441354</v>
      </c>
      <c r="G351" s="134"/>
      <c r="H351" s="134"/>
      <c r="I351" s="134"/>
      <c r="J351" s="134"/>
      <c r="K351" s="64"/>
    </row>
    <row r="352" spans="7:11" ht="12.75">
      <c r="G352" s="115"/>
      <c r="H352" s="115"/>
      <c r="I352" s="115"/>
      <c r="J352" s="115"/>
      <c r="K352" s="115"/>
    </row>
    <row r="353" spans="1:11" s="121" customFormat="1" ht="15">
      <c r="A353" s="137"/>
      <c r="B353" s="134"/>
      <c r="C353" s="134"/>
      <c r="D353" s="134"/>
      <c r="E353" s="134"/>
      <c r="F353" s="64"/>
      <c r="G353" s="134"/>
      <c r="H353" s="134"/>
      <c r="I353" s="134"/>
      <c r="J353" s="134"/>
      <c r="K353" s="64"/>
    </row>
    <row r="354" spans="1:16" s="136" customFormat="1" ht="34.5" customHeight="1">
      <c r="A354" s="143" t="s">
        <v>85</v>
      </c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39"/>
      <c r="M354" s="139"/>
      <c r="N354" s="139"/>
      <c r="O354" s="139"/>
      <c r="P354" s="139"/>
    </row>
    <row r="355" spans="1:9" s="121" customFormat="1" ht="15.75">
      <c r="A355" s="138"/>
      <c r="B355" s="136"/>
      <c r="C355" s="136"/>
      <c r="D355" s="136"/>
      <c r="E355" s="136"/>
      <c r="F355" s="136"/>
      <c r="G355" s="136"/>
      <c r="H355" s="136"/>
      <c r="I355" s="136"/>
    </row>
    <row r="356" ht="12.75">
      <c r="A356" s="121"/>
    </row>
    <row r="358" spans="2:8" ht="23.25">
      <c r="B358" s="81" t="s">
        <v>92</v>
      </c>
      <c r="G358" s="136"/>
      <c r="H358" s="136"/>
    </row>
    <row r="359" spans="2:8" ht="23.25">
      <c r="B359" s="81"/>
      <c r="G359" s="136"/>
      <c r="H359" s="136"/>
    </row>
    <row r="360" ht="12.75">
      <c r="I360" s="40" t="s">
        <v>23</v>
      </c>
    </row>
    <row r="361" ht="12.75">
      <c r="I361" s="40" t="s">
        <v>24</v>
      </c>
    </row>
    <row r="362" ht="12.75">
      <c r="I362" s="40" t="s">
        <v>25</v>
      </c>
    </row>
    <row r="364" spans="1:11" ht="20.25">
      <c r="A364" s="148" t="s">
        <v>0</v>
      </c>
      <c r="B364" s="150" t="s">
        <v>94</v>
      </c>
      <c r="C364" s="150"/>
      <c r="D364" s="150"/>
      <c r="E364" s="150"/>
      <c r="F364" s="150"/>
      <c r="G364" s="150" t="s">
        <v>91</v>
      </c>
      <c r="H364" s="150"/>
      <c r="I364" s="150"/>
      <c r="J364" s="150"/>
      <c r="K364" s="150"/>
    </row>
    <row r="365" spans="1:11" ht="15" customHeight="1">
      <c r="A365" s="148"/>
      <c r="B365" s="148" t="s">
        <v>60</v>
      </c>
      <c r="C365" s="153" t="s">
        <v>59</v>
      </c>
      <c r="D365" s="153"/>
      <c r="E365" s="153"/>
      <c r="F365" s="148" t="s">
        <v>3</v>
      </c>
      <c r="G365" s="148" t="s">
        <v>60</v>
      </c>
      <c r="H365" s="153" t="s">
        <v>59</v>
      </c>
      <c r="I365" s="153"/>
      <c r="J365" s="153"/>
      <c r="K365" s="148" t="s">
        <v>3</v>
      </c>
    </row>
    <row r="366" spans="1:11" ht="15.75">
      <c r="A366" s="148"/>
      <c r="B366" s="148"/>
      <c r="C366" s="126" t="s">
        <v>41</v>
      </c>
      <c r="D366" s="126" t="s">
        <v>43</v>
      </c>
      <c r="E366" s="125" t="s">
        <v>42</v>
      </c>
      <c r="F366" s="148"/>
      <c r="G366" s="148"/>
      <c r="H366" s="126" t="s">
        <v>41</v>
      </c>
      <c r="I366" s="126" t="s">
        <v>43</v>
      </c>
      <c r="J366" s="125" t="s">
        <v>42</v>
      </c>
      <c r="K366" s="148"/>
    </row>
    <row r="367" spans="1:11" ht="15">
      <c r="A367" s="5" t="s">
        <v>4</v>
      </c>
      <c r="B367" s="49">
        <v>2.49</v>
      </c>
      <c r="C367" s="49">
        <f>E367-D367</f>
        <v>4.24</v>
      </c>
      <c r="D367" s="49">
        <v>0.2</v>
      </c>
      <c r="E367" s="49">
        <v>4.44</v>
      </c>
      <c r="F367" s="10">
        <f>+E367*170/B367</f>
        <v>303.13253012048193</v>
      </c>
      <c r="G367" s="49">
        <v>2.14</v>
      </c>
      <c r="H367" s="49">
        <f>J367-I367</f>
        <v>6.09</v>
      </c>
      <c r="I367" s="49">
        <v>0.2</v>
      </c>
      <c r="J367" s="49">
        <v>6.29</v>
      </c>
      <c r="K367" s="10">
        <f>+J367*170/G367</f>
        <v>499.67289719626166</v>
      </c>
    </row>
    <row r="368" spans="1:11" ht="15">
      <c r="A368" s="5" t="s">
        <v>5</v>
      </c>
      <c r="B368" s="49">
        <v>5.75</v>
      </c>
      <c r="C368" s="49">
        <f aca="true" t="shared" si="40" ref="C368:C382">E368-D368</f>
        <v>9.53</v>
      </c>
      <c r="D368" s="49">
        <v>0.48</v>
      </c>
      <c r="E368" s="49">
        <v>10.01</v>
      </c>
      <c r="F368" s="10">
        <f aca="true" t="shared" si="41" ref="F368:F382">+E368*170/B368</f>
        <v>295.9478260869565</v>
      </c>
      <c r="G368" s="49">
        <v>5.78</v>
      </c>
      <c r="H368" s="49">
        <f aca="true" t="shared" si="42" ref="H368:H382">J368-I368</f>
        <v>14.61</v>
      </c>
      <c r="I368" s="49">
        <v>0.48</v>
      </c>
      <c r="J368" s="49">
        <v>15.09</v>
      </c>
      <c r="K368" s="10">
        <f aca="true" t="shared" si="43" ref="K368:K382">+J368*170/G368</f>
        <v>443.8235294117647</v>
      </c>
    </row>
    <row r="369" spans="1:11" ht="15">
      <c r="A369" s="5" t="s">
        <v>6</v>
      </c>
      <c r="B369" s="49">
        <v>8.15</v>
      </c>
      <c r="C369" s="49">
        <f t="shared" si="40"/>
        <v>27.08</v>
      </c>
      <c r="D369" s="49">
        <v>0.66</v>
      </c>
      <c r="E369" s="49">
        <v>27.74</v>
      </c>
      <c r="F369" s="10">
        <f t="shared" si="41"/>
        <v>578.6257668711656</v>
      </c>
      <c r="G369" s="49">
        <v>10.04</v>
      </c>
      <c r="H369" s="49">
        <f t="shared" si="42"/>
        <v>25.56</v>
      </c>
      <c r="I369" s="49">
        <v>0.66</v>
      </c>
      <c r="J369" s="49">
        <v>26.22</v>
      </c>
      <c r="K369" s="10">
        <f t="shared" si="43"/>
        <v>443.9641434262948</v>
      </c>
    </row>
    <row r="370" spans="1:11" ht="15">
      <c r="A370" s="127" t="s">
        <v>7</v>
      </c>
      <c r="B370" s="128">
        <f>SUM(B367:B369)</f>
        <v>16.39</v>
      </c>
      <c r="C370" s="128">
        <f t="shared" si="40"/>
        <v>40.849999999999994</v>
      </c>
      <c r="D370" s="128">
        <f>SUM(D367:D369)</f>
        <v>1.3399999999999999</v>
      </c>
      <c r="E370" s="128">
        <f>SUM(E367:E369)</f>
        <v>42.19</v>
      </c>
      <c r="F370" s="34">
        <f t="shared" si="41"/>
        <v>437.6021964612568</v>
      </c>
      <c r="G370" s="128">
        <f>SUM(G367:G369)</f>
        <v>17.96</v>
      </c>
      <c r="H370" s="128">
        <f t="shared" si="42"/>
        <v>46.25999999999999</v>
      </c>
      <c r="I370" s="128">
        <f>SUM(I367:I369)</f>
        <v>1.3399999999999999</v>
      </c>
      <c r="J370" s="128">
        <f>SUM(J367:J369)</f>
        <v>47.599999999999994</v>
      </c>
      <c r="K370" s="34">
        <f t="shared" si="43"/>
        <v>450.55679287305117</v>
      </c>
    </row>
    <row r="371" spans="1:11" ht="15">
      <c r="A371" s="5" t="s">
        <v>8</v>
      </c>
      <c r="B371" s="49">
        <v>24.84</v>
      </c>
      <c r="C371" s="49">
        <f t="shared" si="40"/>
        <v>85.96000000000001</v>
      </c>
      <c r="D371" s="49">
        <v>1.99</v>
      </c>
      <c r="E371" s="49">
        <v>87.95</v>
      </c>
      <c r="F371" s="10">
        <f t="shared" si="41"/>
        <v>601.9122383252818</v>
      </c>
      <c r="G371" s="49">
        <v>26.83</v>
      </c>
      <c r="H371" s="49">
        <f t="shared" si="42"/>
        <v>88.61</v>
      </c>
      <c r="I371" s="49">
        <v>1.99</v>
      </c>
      <c r="J371" s="49">
        <v>90.6</v>
      </c>
      <c r="K371" s="10">
        <f t="shared" si="43"/>
        <v>574.058889303019</v>
      </c>
    </row>
    <row r="372" spans="1:11" ht="15">
      <c r="A372" s="5" t="s">
        <v>9</v>
      </c>
      <c r="B372" s="49">
        <v>41.82</v>
      </c>
      <c r="C372" s="49">
        <f t="shared" si="40"/>
        <v>81.7</v>
      </c>
      <c r="D372" s="49">
        <v>1.46</v>
      </c>
      <c r="E372" s="49">
        <v>83.16</v>
      </c>
      <c r="F372" s="10">
        <f t="shared" si="41"/>
        <v>338.04878048780483</v>
      </c>
      <c r="G372" s="49">
        <v>42.34</v>
      </c>
      <c r="H372" s="49">
        <f t="shared" si="42"/>
        <v>78.99000000000001</v>
      </c>
      <c r="I372" s="49">
        <v>1.46</v>
      </c>
      <c r="J372" s="49">
        <v>80.45</v>
      </c>
      <c r="K372" s="10">
        <f t="shared" si="43"/>
        <v>323.0160604629192</v>
      </c>
    </row>
    <row r="373" spans="1:11" ht="15">
      <c r="A373" s="5" t="s">
        <v>10</v>
      </c>
      <c r="B373" s="49">
        <v>5.95</v>
      </c>
      <c r="C373" s="49">
        <f t="shared" si="40"/>
        <v>13.83</v>
      </c>
      <c r="D373" s="49">
        <v>0.5</v>
      </c>
      <c r="E373" s="49">
        <v>14.33</v>
      </c>
      <c r="F373" s="10">
        <f t="shared" si="41"/>
        <v>409.4285714285714</v>
      </c>
      <c r="G373" s="49">
        <v>6.3</v>
      </c>
      <c r="H373" s="49">
        <f t="shared" si="42"/>
        <v>17.51</v>
      </c>
      <c r="I373" s="49">
        <v>0.5</v>
      </c>
      <c r="J373" s="49">
        <v>18.01</v>
      </c>
      <c r="K373" s="10">
        <f t="shared" si="43"/>
        <v>485.98412698412704</v>
      </c>
    </row>
    <row r="374" spans="1:11" ht="15">
      <c r="A374" s="127" t="s">
        <v>11</v>
      </c>
      <c r="B374" s="128">
        <f>SUM(B371:B373)</f>
        <v>72.61</v>
      </c>
      <c r="C374" s="128">
        <f t="shared" si="40"/>
        <v>181.49000000000004</v>
      </c>
      <c r="D374" s="128">
        <f>SUM(D371:D373)</f>
        <v>3.95</v>
      </c>
      <c r="E374" s="128">
        <f>SUM(E371:E373)</f>
        <v>185.44000000000003</v>
      </c>
      <c r="F374" s="34">
        <f t="shared" si="41"/>
        <v>434.1660928246798</v>
      </c>
      <c r="G374" s="128">
        <f>SUM(G371:G373)</f>
        <v>75.47</v>
      </c>
      <c r="H374" s="128">
        <f t="shared" si="42"/>
        <v>185.11</v>
      </c>
      <c r="I374" s="128">
        <f>SUM(I371:I373)</f>
        <v>3.95</v>
      </c>
      <c r="J374" s="128">
        <f>SUM(J371:J373)</f>
        <v>189.06</v>
      </c>
      <c r="K374" s="34">
        <f t="shared" si="43"/>
        <v>425.8672320127203</v>
      </c>
    </row>
    <row r="375" spans="1:11" ht="15">
      <c r="A375" s="5" t="s">
        <v>58</v>
      </c>
      <c r="B375" s="49">
        <v>19.73</v>
      </c>
      <c r="C375" s="49">
        <f t="shared" si="40"/>
        <v>56.540000000000006</v>
      </c>
      <c r="D375" s="49">
        <v>0.91</v>
      </c>
      <c r="E375" s="49">
        <v>57.45</v>
      </c>
      <c r="F375" s="10">
        <f t="shared" si="41"/>
        <v>495.0076026355803</v>
      </c>
      <c r="G375" s="49">
        <v>18.18</v>
      </c>
      <c r="H375" s="49">
        <f t="shared" si="42"/>
        <v>49.89</v>
      </c>
      <c r="I375" s="49">
        <v>0.91</v>
      </c>
      <c r="J375" s="49">
        <v>50.8</v>
      </c>
      <c r="K375" s="10">
        <f t="shared" si="43"/>
        <v>475.02750275027506</v>
      </c>
    </row>
    <row r="376" spans="1:11" ht="15">
      <c r="A376" s="5" t="s">
        <v>12</v>
      </c>
      <c r="B376" s="49">
        <v>7.04</v>
      </c>
      <c r="C376" s="49">
        <f t="shared" si="40"/>
        <v>15.11</v>
      </c>
      <c r="D376" s="49">
        <v>0.3</v>
      </c>
      <c r="E376" s="49">
        <v>15.41</v>
      </c>
      <c r="F376" s="10">
        <f t="shared" si="41"/>
        <v>372.11647727272725</v>
      </c>
      <c r="G376" s="49">
        <v>4.22</v>
      </c>
      <c r="H376" s="49">
        <f t="shared" si="42"/>
        <v>6.95</v>
      </c>
      <c r="I376" s="49">
        <v>0.3</v>
      </c>
      <c r="J376" s="49">
        <v>7.25</v>
      </c>
      <c r="K376" s="10">
        <f t="shared" si="43"/>
        <v>292.0616113744076</v>
      </c>
    </row>
    <row r="377" spans="1:11" ht="15">
      <c r="A377" s="5" t="s">
        <v>13</v>
      </c>
      <c r="B377" s="49">
        <v>9.49</v>
      </c>
      <c r="C377" s="49">
        <f t="shared" si="40"/>
        <v>25.13</v>
      </c>
      <c r="D377" s="49">
        <v>0.55</v>
      </c>
      <c r="E377" s="49">
        <v>25.68</v>
      </c>
      <c r="F377" s="10">
        <f t="shared" si="41"/>
        <v>460.0210748155954</v>
      </c>
      <c r="G377" s="49">
        <v>7.39</v>
      </c>
      <c r="H377" s="49">
        <f t="shared" si="42"/>
        <v>19.919999999999998</v>
      </c>
      <c r="I377" s="49">
        <v>0.55</v>
      </c>
      <c r="J377" s="49">
        <v>20.47</v>
      </c>
      <c r="K377" s="10">
        <f t="shared" si="43"/>
        <v>470.893098782138</v>
      </c>
    </row>
    <row r="378" spans="1:11" ht="15">
      <c r="A378" s="5" t="s">
        <v>14</v>
      </c>
      <c r="B378" s="49">
        <v>1.73</v>
      </c>
      <c r="C378" s="49">
        <f t="shared" si="40"/>
        <v>3.05</v>
      </c>
      <c r="D378" s="49">
        <v>0.14</v>
      </c>
      <c r="E378" s="49">
        <v>3.19</v>
      </c>
      <c r="F378" s="10">
        <f t="shared" si="41"/>
        <v>313.46820809248555</v>
      </c>
      <c r="G378" s="49">
        <v>1.3</v>
      </c>
      <c r="H378" s="49">
        <f t="shared" si="42"/>
        <v>2.6399999999999997</v>
      </c>
      <c r="I378" s="49">
        <v>0.14</v>
      </c>
      <c r="J378" s="49">
        <v>2.78</v>
      </c>
      <c r="K378" s="10">
        <f t="shared" si="43"/>
        <v>363.5384615384615</v>
      </c>
    </row>
    <row r="379" spans="1:11" ht="15">
      <c r="A379" s="127" t="s">
        <v>15</v>
      </c>
      <c r="B379" s="128">
        <f>SUM(B375:B378)</f>
        <v>37.989999999999995</v>
      </c>
      <c r="C379" s="128">
        <f t="shared" si="40"/>
        <v>99.82999999999998</v>
      </c>
      <c r="D379" s="128">
        <f>SUM(D375:D378)</f>
        <v>1.9</v>
      </c>
      <c r="E379" s="128">
        <f>SUM(E375:E378)</f>
        <v>101.72999999999999</v>
      </c>
      <c r="F379" s="34">
        <f t="shared" si="41"/>
        <v>455.2276914977626</v>
      </c>
      <c r="G379" s="128">
        <f>SUM(G375:G378)</f>
        <v>31.09</v>
      </c>
      <c r="H379" s="128">
        <f t="shared" si="42"/>
        <v>79.39999999999999</v>
      </c>
      <c r="I379" s="128">
        <f>SUM(I375:I378)</f>
        <v>1.9</v>
      </c>
      <c r="J379" s="128">
        <f>SUM(J375:J378)</f>
        <v>81.3</v>
      </c>
      <c r="K379" s="34">
        <f t="shared" si="43"/>
        <v>444.54808620135094</v>
      </c>
    </row>
    <row r="380" spans="1:11" ht="15">
      <c r="A380" s="5" t="s">
        <v>22</v>
      </c>
      <c r="B380" s="49">
        <v>2.16</v>
      </c>
      <c r="C380" s="49">
        <f t="shared" si="40"/>
        <v>6.97</v>
      </c>
      <c r="D380" s="49">
        <v>0.08</v>
      </c>
      <c r="E380" s="49">
        <v>7.05</v>
      </c>
      <c r="F380" s="10">
        <f t="shared" si="41"/>
        <v>554.8611111111111</v>
      </c>
      <c r="G380" s="49">
        <v>2.16</v>
      </c>
      <c r="H380" s="49">
        <f t="shared" si="42"/>
        <v>6.97</v>
      </c>
      <c r="I380" s="49">
        <v>0.08</v>
      </c>
      <c r="J380" s="49">
        <v>7.05</v>
      </c>
      <c r="K380" s="10">
        <f t="shared" si="43"/>
        <v>554.8611111111111</v>
      </c>
    </row>
    <row r="381" spans="1:11" ht="15">
      <c r="A381" s="5" t="s">
        <v>16</v>
      </c>
      <c r="B381" s="49">
        <v>0.12</v>
      </c>
      <c r="C381" s="49">
        <f t="shared" si="40"/>
        <v>0.19</v>
      </c>
      <c r="D381" s="49">
        <v>0</v>
      </c>
      <c r="E381" s="49">
        <v>0.19</v>
      </c>
      <c r="F381" s="10">
        <f t="shared" si="41"/>
        <v>269.16666666666663</v>
      </c>
      <c r="G381" s="49">
        <v>0.12</v>
      </c>
      <c r="H381" s="49">
        <f t="shared" si="42"/>
        <v>0.21</v>
      </c>
      <c r="I381" s="49">
        <v>0</v>
      </c>
      <c r="J381" s="49">
        <v>0.21</v>
      </c>
      <c r="K381" s="10">
        <f t="shared" si="43"/>
        <v>297.5</v>
      </c>
    </row>
    <row r="382" spans="1:11" ht="15">
      <c r="A382" s="127" t="s">
        <v>17</v>
      </c>
      <c r="B382" s="128">
        <f>+B370+B374+B379+B380+B381</f>
        <v>129.27</v>
      </c>
      <c r="C382" s="128">
        <f t="shared" si="40"/>
        <v>329.33000000000004</v>
      </c>
      <c r="D382" s="128">
        <f>+D370+D374+D379+D380+D381</f>
        <v>7.27</v>
      </c>
      <c r="E382" s="128">
        <f>+E370+E374+E379+E380+E381</f>
        <v>336.6</v>
      </c>
      <c r="F382" s="34">
        <f t="shared" si="41"/>
        <v>442.65490833139944</v>
      </c>
      <c r="G382" s="128">
        <f>+G370+G374+G379+G380+G381</f>
        <v>126.80000000000001</v>
      </c>
      <c r="H382" s="128">
        <f t="shared" si="42"/>
        <v>317.95</v>
      </c>
      <c r="I382" s="128">
        <f>+I370+I374+I379+I380+I381</f>
        <v>7.27</v>
      </c>
      <c r="J382" s="128">
        <f>+J370+J374+J379+J380+J381</f>
        <v>325.21999999999997</v>
      </c>
      <c r="K382" s="34">
        <f t="shared" si="43"/>
        <v>436.02050473186114</v>
      </c>
    </row>
    <row r="384" spans="1:11" ht="15">
      <c r="A384" s="137" t="s">
        <v>81</v>
      </c>
      <c r="B384" s="134"/>
      <c r="C384" s="134"/>
      <c r="D384" s="134"/>
      <c r="E384" s="134"/>
      <c r="F384" s="64"/>
      <c r="G384" s="134"/>
      <c r="H384" s="134"/>
      <c r="I384" s="134"/>
      <c r="J384" s="134"/>
      <c r="K384" s="64"/>
    </row>
    <row r="385" spans="1:11" ht="36.75" customHeight="1">
      <c r="A385" s="143" t="s">
        <v>85</v>
      </c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</row>
    <row r="386" spans="1:11" ht="15.75">
      <c r="A386" s="138" t="s">
        <v>93</v>
      </c>
      <c r="B386" s="136"/>
      <c r="C386" s="136"/>
      <c r="D386" s="136"/>
      <c r="E386" s="136"/>
      <c r="F386" s="136"/>
      <c r="G386" s="136"/>
      <c r="H386" s="136"/>
      <c r="I386" s="136"/>
      <c r="J386" s="121"/>
      <c r="K386" s="121"/>
    </row>
    <row r="387" ht="12.75">
      <c r="A387" s="121"/>
    </row>
  </sheetData>
  <sheetProtection/>
  <mergeCells count="107">
    <mergeCell ref="A385:K385"/>
    <mergeCell ref="A364:A366"/>
    <mergeCell ref="B364:F364"/>
    <mergeCell ref="B365:B366"/>
    <mergeCell ref="C365:E365"/>
    <mergeCell ref="F365:F366"/>
    <mergeCell ref="G364:K364"/>
    <mergeCell ref="G365:G366"/>
    <mergeCell ref="H365:J365"/>
    <mergeCell ref="K365:K366"/>
    <mergeCell ref="A333:A335"/>
    <mergeCell ref="B333:F333"/>
    <mergeCell ref="B334:B335"/>
    <mergeCell ref="C334:E334"/>
    <mergeCell ref="F334:F335"/>
    <mergeCell ref="A354:K354"/>
    <mergeCell ref="G333:K333"/>
    <mergeCell ref="G334:G335"/>
    <mergeCell ref="H334:J334"/>
    <mergeCell ref="K334:K335"/>
    <mergeCell ref="A304:A306"/>
    <mergeCell ref="B304:F304"/>
    <mergeCell ref="G304:K304"/>
    <mergeCell ref="B305:B306"/>
    <mergeCell ref="C305:E305"/>
    <mergeCell ref="F305:F306"/>
    <mergeCell ref="G305:G306"/>
    <mergeCell ref="H305:J305"/>
    <mergeCell ref="K305:K306"/>
    <mergeCell ref="A275:A277"/>
    <mergeCell ref="B275:F275"/>
    <mergeCell ref="B276:B277"/>
    <mergeCell ref="C276:E276"/>
    <mergeCell ref="F276:F277"/>
    <mergeCell ref="A2:M2"/>
    <mergeCell ref="A11:A12"/>
    <mergeCell ref="B11:D11"/>
    <mergeCell ref="E11:G11"/>
    <mergeCell ref="H11:J11"/>
    <mergeCell ref="K11:M11"/>
    <mergeCell ref="K155:K156"/>
    <mergeCell ref="H185:J185"/>
    <mergeCell ref="B39:D39"/>
    <mergeCell ref="E39:G39"/>
    <mergeCell ref="H39:J39"/>
    <mergeCell ref="F155:F156"/>
    <mergeCell ref="K185:K186"/>
    <mergeCell ref="F185:F186"/>
    <mergeCell ref="K39:M39"/>
    <mergeCell ref="N39:P39"/>
    <mergeCell ref="Q39:S39"/>
    <mergeCell ref="A39:A40"/>
    <mergeCell ref="G212:K212"/>
    <mergeCell ref="T39:V39"/>
    <mergeCell ref="N125:P125"/>
    <mergeCell ref="N124:P124"/>
    <mergeCell ref="E125:G125"/>
    <mergeCell ref="H125:J125"/>
    <mergeCell ref="K125:M125"/>
    <mergeCell ref="K95:M95"/>
    <mergeCell ref="B124:D124"/>
    <mergeCell ref="H124:J124"/>
    <mergeCell ref="K124:M124"/>
    <mergeCell ref="W39:Y39"/>
    <mergeCell ref="A66:A67"/>
    <mergeCell ref="B66:D66"/>
    <mergeCell ref="E66:G66"/>
    <mergeCell ref="H66:J66"/>
    <mergeCell ref="K66:M66"/>
    <mergeCell ref="A95:A96"/>
    <mergeCell ref="B95:D95"/>
    <mergeCell ref="E95:G95"/>
    <mergeCell ref="H95:J95"/>
    <mergeCell ref="G185:G186"/>
    <mergeCell ref="E124:G124"/>
    <mergeCell ref="G155:G156"/>
    <mergeCell ref="H155:J155"/>
    <mergeCell ref="A154:A156"/>
    <mergeCell ref="B154:F154"/>
    <mergeCell ref="G154:K154"/>
    <mergeCell ref="B155:B156"/>
    <mergeCell ref="C155:E155"/>
    <mergeCell ref="G213:G214"/>
    <mergeCell ref="H213:J213"/>
    <mergeCell ref="K213:K214"/>
    <mergeCell ref="A175:D175"/>
    <mergeCell ref="A184:A186"/>
    <mergeCell ref="A263:M264"/>
    <mergeCell ref="B184:F184"/>
    <mergeCell ref="G184:K184"/>
    <mergeCell ref="B185:B186"/>
    <mergeCell ref="C185:E185"/>
    <mergeCell ref="B241:F241"/>
    <mergeCell ref="B242:B243"/>
    <mergeCell ref="C242:E242"/>
    <mergeCell ref="G242:G243"/>
    <mergeCell ref="H242:J242"/>
    <mergeCell ref="A324:K324"/>
    <mergeCell ref="B212:F212"/>
    <mergeCell ref="B213:B214"/>
    <mergeCell ref="C213:E213"/>
    <mergeCell ref="F213:F214"/>
    <mergeCell ref="A241:A243"/>
    <mergeCell ref="A212:A214"/>
    <mergeCell ref="F242:F243"/>
    <mergeCell ref="K242:K243"/>
    <mergeCell ref="G241:K241"/>
  </mergeCells>
  <printOptions/>
  <pageMargins left="0.8" right="0.17" top="0.49" bottom="0.261811024" header="0.47244094488189" footer="0.261811024"/>
  <pageSetup fitToHeight="1" fitToWidth="1" horizontalDpi="600" verticalDpi="600" orientation="landscape" paperSize="9" scale="85" r:id="rId2"/>
  <rowBreaks count="2" manualBreakCount="2">
    <brk id="59" max="255" man="1"/>
    <brk id="87" max="18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HP</cp:lastModifiedBy>
  <cp:lastPrinted>2024-03-14T12:13:40Z</cp:lastPrinted>
  <dcterms:created xsi:type="dcterms:W3CDTF">2005-04-15T09:46:09Z</dcterms:created>
  <dcterms:modified xsi:type="dcterms:W3CDTF">2024-06-24T12:41:42Z</dcterms:modified>
  <cp:category/>
  <cp:version/>
  <cp:contentType/>
  <cp:contentStatus/>
</cp:coreProperties>
</file>