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1991-92 to 2017-18 " sheetId="1" r:id="rId1"/>
  </sheets>
  <definedNames>
    <definedName name="_xlnm.Print_Area" localSheetId="0">'1991-92 to 2017-18 '!$A$228:$K$246</definedName>
  </definedNames>
  <calcPr fullCalcOnLoad="1"/>
</workbook>
</file>

<file path=xl/sharedStrings.xml><?xml version="1.0" encoding="utf-8"?>
<sst xmlns="http://schemas.openxmlformats.org/spreadsheetml/2006/main" count="347" uniqueCount="80">
  <si>
    <t>Name of the state</t>
  </si>
  <si>
    <t>Area</t>
  </si>
  <si>
    <t>Production</t>
  </si>
  <si>
    <t>Yield</t>
  </si>
  <si>
    <t>Punjab</t>
  </si>
  <si>
    <t>Haryana</t>
  </si>
  <si>
    <t>Rajasthan</t>
  </si>
  <si>
    <t>NORTHERN ZONE</t>
  </si>
  <si>
    <t>Gujarat</t>
  </si>
  <si>
    <t>Maharshtra</t>
  </si>
  <si>
    <t>Madhya Pradesh</t>
  </si>
  <si>
    <t>CENTRAL ZONE</t>
  </si>
  <si>
    <t>Andhra Pradesh</t>
  </si>
  <si>
    <t>Karnataka</t>
  </si>
  <si>
    <t>Tamilnadu</t>
  </si>
  <si>
    <t>SOUTHERN ZONE</t>
  </si>
  <si>
    <t>Others</t>
  </si>
  <si>
    <t>TOTAL</t>
  </si>
  <si>
    <t xml:space="preserve">Loose cotton consumed </t>
  </si>
  <si>
    <t xml:space="preserve">but not accounted for </t>
  </si>
  <si>
    <t>in state-wise production</t>
  </si>
  <si>
    <t>GRAND TOTAL</t>
  </si>
  <si>
    <t>Orissa</t>
  </si>
  <si>
    <t>Area in Lakh hectares</t>
  </si>
  <si>
    <t>Production in lakh bales of 170 kgs each</t>
  </si>
  <si>
    <t>Yield in Kilogram / Hectare</t>
  </si>
  <si>
    <t>2003-04(Oct.-Sept.)</t>
  </si>
  <si>
    <t>2004-05(Oct.-Sept.)</t>
  </si>
  <si>
    <t xml:space="preserve">     Inclusive of Orissa</t>
  </si>
  <si>
    <t>2005-06(Oct.-Sept.)</t>
  </si>
  <si>
    <t>2006-07(Oct.-Sept.)</t>
  </si>
  <si>
    <t xml:space="preserve">1999-2000 (Oct.-Sept.) </t>
  </si>
  <si>
    <t>2000-01(Oct.-Sept.)</t>
  </si>
  <si>
    <t>2001-02(Oct.-Sept.)</t>
  </si>
  <si>
    <t>2002-03(Oct.Sept)</t>
  </si>
  <si>
    <t xml:space="preserve">  Inclusive of Orissa</t>
  </si>
  <si>
    <t xml:space="preserve">2007-08(Oct.-Sept.) </t>
  </si>
  <si>
    <t>2008-09(Oct.-Sept.)</t>
  </si>
  <si>
    <t>STATEWISE AREA UNDER COTTON AND PRODUCTION AS PER COTTON ADVISORY BOARD (CAB)</t>
  </si>
  <si>
    <t xml:space="preserve">COTTON SEASON (OCT-SEPT)  2003-04 TO 2006-2007 </t>
  </si>
  <si>
    <t xml:space="preserve">2009-10 (Oct.-Sept.) </t>
  </si>
  <si>
    <t>COTTON SEASON (OCT-SEPT)  2007-08 to 2009-10</t>
  </si>
  <si>
    <t>Pressed bales</t>
  </si>
  <si>
    <t>Total</t>
  </si>
  <si>
    <t>Loose Cotton</t>
  </si>
  <si>
    <t>2010-11 production is rounded off to 339.00 lakh bales</t>
  </si>
  <si>
    <t>COTTON SEASON (OCT-SEPT)  2010-11 and 2011-12</t>
  </si>
  <si>
    <t>Cont...</t>
  </si>
  <si>
    <t>Cont....</t>
  </si>
  <si>
    <t>Cont.....</t>
  </si>
  <si>
    <t>Loose Cotton delivery is based on the survey of "loose cotton delivery and consumption in India"  undertaken by ATIRA</t>
  </si>
  <si>
    <t>Loose Cotton delivery is based on the survey of "loose cotton delivery and consumption in India" undertaken by ATIRA</t>
  </si>
  <si>
    <t xml:space="preserve">2010-11 </t>
  </si>
  <si>
    <t>COTTON SEASON (OCT-SEPT)  2012-13 and 2013-14</t>
  </si>
  <si>
    <t xml:space="preserve">COTTON SEASON (OCT-SEPT)  1991-92 TO 1994-95 </t>
  </si>
  <si>
    <t>1991-1992(Oct.-Sept.)</t>
  </si>
  <si>
    <t>1992-1993(Oct.-Sept.)</t>
  </si>
  <si>
    <t>1993-1994(Oct.-Sept.)</t>
  </si>
  <si>
    <t>1994-1995(Oct.-Sept.)</t>
  </si>
  <si>
    <t xml:space="preserve"> </t>
  </si>
  <si>
    <t xml:space="preserve">COTTON SEASON (OCT-SEPT)  1995-96 TO 1998-99 </t>
  </si>
  <si>
    <t xml:space="preserve">1995-96 (Oct.-Sept.) </t>
  </si>
  <si>
    <t xml:space="preserve">1996-97 (Oct.-Sept.) </t>
  </si>
  <si>
    <t>1997-98 (Oct.-Sept.)</t>
  </si>
  <si>
    <t>1998-99 (Oct.-Sept.)</t>
  </si>
  <si>
    <t xml:space="preserve">COTTON SEASON (OCT-SEPT)  2000-01 TO 2002-2003 </t>
  </si>
  <si>
    <t>Area (Final)</t>
  </si>
  <si>
    <t xml:space="preserve">2011-12  </t>
  </si>
  <si>
    <t>Telangana</t>
  </si>
  <si>
    <t xml:space="preserve">Production </t>
  </si>
  <si>
    <t xml:space="preserve">Area </t>
  </si>
  <si>
    <t xml:space="preserve">2012-13 </t>
  </si>
  <si>
    <t xml:space="preserve">2013-14 </t>
  </si>
  <si>
    <t>COTTON SEASON (OCT-SEPT)  2014-15 and 2015-16</t>
  </si>
  <si>
    <r>
      <t>2014-15</t>
    </r>
    <r>
      <rPr>
        <b/>
        <sz val="16"/>
        <color indexed="10"/>
        <rFont val="Arial"/>
        <family val="2"/>
      </rPr>
      <t xml:space="preserve"> </t>
    </r>
  </si>
  <si>
    <t>COTTON SEASON (OCT-SEPT)  2016-17 &amp; 2017-18</t>
  </si>
  <si>
    <t xml:space="preserve">2015-16 </t>
  </si>
  <si>
    <t xml:space="preserve">2016-17 </t>
  </si>
  <si>
    <r>
      <rPr>
        <b/>
        <sz val="18"/>
        <rFont val="Arial"/>
        <family val="2"/>
      </rPr>
      <t>*</t>
    </r>
    <r>
      <rPr>
        <b/>
        <sz val="10"/>
        <rFont val="Arial"/>
        <family val="2"/>
      </rPr>
      <t xml:space="preserve"> - As estimated by CAB in its meeting held on 16.06.2018</t>
    </r>
  </si>
  <si>
    <t>2017-18 (Provisional)*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</si>
</sst>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* #,##0_-;\-* #,##0_-;_-* &quot;-&quot;_-;_-@_-"/>
    <numFmt numFmtId="190" formatCode="_-&quot;Rs.&quot;* #,##0.00_-;\-&quot;Rs.&quot;* #,##0.00_-;_-&quot;Rs.&quot;* &quot;-&quot;??_-;_-@_-"/>
    <numFmt numFmtId="191" formatCode="_-* #,##0.00_-;\-* #,##0.00_-;_-* &quot;-&quot;??_-;_-@_-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</numFmts>
  <fonts count="57">
    <font>
      <sz val="10"/>
      <name val="Arial"/>
      <family val="0"/>
    </font>
    <font>
      <b/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>
        <color theme="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shrinkToFit="1"/>
    </xf>
    <xf numFmtId="0" fontId="8" fillId="0" borderId="12" xfId="0" applyFont="1" applyFill="1" applyBorder="1" applyAlignment="1">
      <alignment shrinkToFit="1"/>
    </xf>
    <xf numFmtId="0" fontId="8" fillId="0" borderId="13" xfId="0" applyFont="1" applyFill="1" applyBorder="1" applyAlignment="1">
      <alignment horizontal="right" shrinkToFit="1"/>
    </xf>
    <xf numFmtId="0" fontId="8" fillId="0" borderId="10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2" fontId="8" fillId="0" borderId="12" xfId="0" applyNumberFormat="1" applyFont="1" applyFill="1" applyBorder="1" applyAlignment="1">
      <alignment shrinkToFit="1"/>
    </xf>
    <xf numFmtId="2" fontId="8" fillId="0" borderId="12" xfId="0" applyNumberFormat="1" applyFont="1" applyFill="1" applyBorder="1" applyAlignment="1">
      <alignment horizontal="center" shrinkToFit="1"/>
    </xf>
    <xf numFmtId="0" fontId="9" fillId="0" borderId="12" xfId="0" applyFont="1" applyFill="1" applyBorder="1" applyAlignment="1">
      <alignment shrinkToFit="1"/>
    </xf>
    <xf numFmtId="2" fontId="9" fillId="0" borderId="12" xfId="0" applyNumberFormat="1" applyFont="1" applyFill="1" applyBorder="1" applyAlignment="1">
      <alignment shrinkToFit="1"/>
    </xf>
    <xf numFmtId="2" fontId="12" fillId="0" borderId="12" xfId="0" applyNumberFormat="1" applyFont="1" applyFill="1" applyBorder="1" applyAlignment="1">
      <alignment shrinkToFit="1"/>
    </xf>
    <xf numFmtId="2" fontId="9" fillId="0" borderId="12" xfId="0" applyNumberFormat="1" applyFont="1" applyFill="1" applyBorder="1" applyAlignment="1">
      <alignment horizontal="center" shrinkToFit="1"/>
    </xf>
    <xf numFmtId="2" fontId="8" fillId="0" borderId="13" xfId="0" applyNumberFormat="1" applyFont="1" applyFill="1" applyBorder="1" applyAlignment="1">
      <alignment shrinkToFit="1"/>
    </xf>
    <xf numFmtId="2" fontId="9" fillId="0" borderId="10" xfId="0" applyNumberFormat="1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2" fontId="8" fillId="0" borderId="15" xfId="0" applyNumberFormat="1" applyFont="1" applyFill="1" applyBorder="1" applyAlignment="1">
      <alignment shrinkToFit="1"/>
    </xf>
    <xf numFmtId="2" fontId="8" fillId="0" borderId="10" xfId="0" applyNumberFormat="1" applyFont="1" applyFill="1" applyBorder="1" applyAlignment="1">
      <alignment shrinkToFit="1"/>
    </xf>
    <xf numFmtId="2" fontId="8" fillId="0" borderId="11" xfId="0" applyNumberFormat="1" applyFont="1" applyFill="1" applyBorder="1" applyAlignment="1">
      <alignment horizontal="right" shrinkToFit="1"/>
    </xf>
    <xf numFmtId="0" fontId="8" fillId="0" borderId="10" xfId="0" applyFont="1" applyFill="1" applyBorder="1" applyAlignment="1">
      <alignment shrinkToFit="1"/>
    </xf>
    <xf numFmtId="2" fontId="8" fillId="0" borderId="14" xfId="0" applyNumberFormat="1" applyFont="1" applyFill="1" applyBorder="1" applyAlignment="1">
      <alignment shrinkToFit="1"/>
    </xf>
    <xf numFmtId="0" fontId="8" fillId="0" borderId="15" xfId="0" applyFont="1" applyFill="1" applyBorder="1" applyAlignment="1">
      <alignment shrinkToFit="1"/>
    </xf>
    <xf numFmtId="2" fontId="8" fillId="0" borderId="11" xfId="0" applyNumberFormat="1" applyFont="1" applyFill="1" applyBorder="1" applyAlignment="1">
      <alignment shrinkToFit="1"/>
    </xf>
    <xf numFmtId="2" fontId="8" fillId="0" borderId="0" xfId="0" applyNumberFormat="1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11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shrinkToFit="1"/>
    </xf>
    <xf numFmtId="0" fontId="9" fillId="0" borderId="16" xfId="0" applyFont="1" applyFill="1" applyBorder="1" applyAlignment="1">
      <alignment shrinkToFit="1"/>
    </xf>
    <xf numFmtId="2" fontId="9" fillId="0" borderId="17" xfId="0" applyNumberFormat="1" applyFont="1" applyFill="1" applyBorder="1" applyAlignment="1">
      <alignment shrinkToFit="1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8" fillId="0" borderId="17" xfId="0" applyNumberFormat="1" applyFont="1" applyFill="1" applyBorder="1" applyAlignment="1">
      <alignment horizontal="center" shrinkToFit="1"/>
    </xf>
    <xf numFmtId="2" fontId="12" fillId="0" borderId="12" xfId="0" applyNumberFormat="1" applyFont="1" applyFill="1" applyBorder="1" applyAlignment="1">
      <alignment horizontal="center" shrinkToFit="1"/>
    </xf>
    <xf numFmtId="2" fontId="12" fillId="0" borderId="17" xfId="0" applyNumberFormat="1" applyFont="1" applyFill="1" applyBorder="1" applyAlignment="1">
      <alignment horizontal="center" shrinkToFit="1"/>
    </xf>
    <xf numFmtId="2" fontId="8" fillId="0" borderId="0" xfId="0" applyNumberFormat="1" applyFont="1" applyFill="1" applyAlignment="1">
      <alignment shrinkToFit="1"/>
    </xf>
    <xf numFmtId="2" fontId="12" fillId="0" borderId="12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shrinkToFi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9" fillId="0" borderId="16" xfId="0" applyNumberFormat="1" applyFont="1" applyFill="1" applyBorder="1" applyAlignment="1">
      <alignment shrinkToFit="1"/>
    </xf>
    <xf numFmtId="2" fontId="8" fillId="0" borderId="12" xfId="0" applyNumberFormat="1" applyFont="1" applyFill="1" applyBorder="1" applyAlignment="1">
      <alignment horizontal="right" wrapText="1"/>
    </xf>
    <xf numFmtId="2" fontId="9" fillId="0" borderId="12" xfId="0" applyNumberFormat="1" applyFont="1" applyFill="1" applyBorder="1" applyAlignment="1">
      <alignment horizontal="right" wrapText="1"/>
    </xf>
    <xf numFmtId="2" fontId="8" fillId="0" borderId="12" xfId="0" applyNumberFormat="1" applyFont="1" applyFill="1" applyBorder="1" applyAlignment="1">
      <alignment horizontal="right" shrinkToFit="1"/>
    </xf>
    <xf numFmtId="0" fontId="9" fillId="0" borderId="17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 shrinkToFi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2" fontId="12" fillId="0" borderId="0" xfId="0" applyNumberFormat="1" applyFont="1" applyFill="1" applyBorder="1" applyAlignment="1">
      <alignment shrinkToFit="1"/>
    </xf>
    <xf numFmtId="2" fontId="12" fillId="0" borderId="0" xfId="0" applyNumberFormat="1" applyFont="1" applyFill="1" applyBorder="1" applyAlignment="1">
      <alignment horizontal="center" shrinkToFit="1"/>
    </xf>
    <xf numFmtId="2" fontId="12" fillId="0" borderId="0" xfId="0" applyNumberFormat="1" applyFont="1" applyFill="1" applyBorder="1" applyAlignment="1">
      <alignment horizontal="right" shrinkToFit="1"/>
    </xf>
    <xf numFmtId="2" fontId="9" fillId="0" borderId="0" xfId="0" applyNumberFormat="1" applyFont="1" applyFill="1" applyBorder="1" applyAlignment="1">
      <alignment horizontal="center" shrinkToFit="1"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2" fontId="8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horizontal="center" shrinkToFit="1"/>
    </xf>
    <xf numFmtId="2" fontId="8" fillId="0" borderId="0" xfId="0" applyNumberFormat="1" applyFont="1" applyFill="1" applyBorder="1" applyAlignment="1">
      <alignment horizontal="right" shrinkToFit="1"/>
    </xf>
    <xf numFmtId="2" fontId="9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Fill="1" applyBorder="1" applyAlignment="1" quotePrefix="1">
      <alignment shrinkToFit="1"/>
    </xf>
    <xf numFmtId="0" fontId="9" fillId="0" borderId="19" xfId="0" applyFont="1" applyFill="1" applyBorder="1" applyAlignment="1">
      <alignment horizontal="center" vertical="center" shrinkToFit="1"/>
    </xf>
    <xf numFmtId="2" fontId="8" fillId="0" borderId="19" xfId="0" applyNumberFormat="1" applyFont="1" applyFill="1" applyBorder="1" applyAlignment="1">
      <alignment horizontal="right" wrapText="1"/>
    </xf>
    <xf numFmtId="2" fontId="8" fillId="0" borderId="19" xfId="0" applyNumberFormat="1" applyFont="1" applyFill="1" applyBorder="1" applyAlignment="1">
      <alignment horizontal="center" shrinkToFit="1"/>
    </xf>
    <xf numFmtId="2" fontId="12" fillId="0" borderId="19" xfId="0" applyNumberFormat="1" applyFont="1" applyFill="1" applyBorder="1" applyAlignment="1">
      <alignment shrinkToFit="1"/>
    </xf>
    <xf numFmtId="2" fontId="9" fillId="0" borderId="19" xfId="0" applyNumberFormat="1" applyFont="1" applyFill="1" applyBorder="1" applyAlignment="1">
      <alignment horizontal="right" wrapText="1"/>
    </xf>
    <xf numFmtId="2" fontId="9" fillId="0" borderId="19" xfId="0" applyNumberFormat="1" applyFont="1" applyFill="1" applyBorder="1" applyAlignment="1">
      <alignment horizontal="center" shrinkToFit="1"/>
    </xf>
    <xf numFmtId="0" fontId="17" fillId="0" borderId="0" xfId="0" applyFont="1" applyFill="1" applyAlignment="1">
      <alignment vertical="center"/>
    </xf>
    <xf numFmtId="0" fontId="8" fillId="0" borderId="20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9" fillId="0" borderId="20" xfId="0" applyFont="1" applyFill="1" applyBorder="1" applyAlignment="1">
      <alignment horizontal="right" shrinkToFit="1"/>
    </xf>
    <xf numFmtId="0" fontId="10" fillId="0" borderId="1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2" fontId="9" fillId="0" borderId="19" xfId="0" applyNumberFormat="1" applyFont="1" applyFill="1" applyBorder="1" applyAlignment="1">
      <alignment shrinkToFit="1"/>
    </xf>
    <xf numFmtId="0" fontId="0" fillId="0" borderId="21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left" shrinkToFit="1"/>
    </xf>
    <xf numFmtId="2" fontId="8" fillId="0" borderId="21" xfId="0" applyNumberFormat="1" applyFont="1" applyFill="1" applyBorder="1" applyAlignment="1">
      <alignment shrinkToFit="1"/>
    </xf>
    <xf numFmtId="2" fontId="8" fillId="0" borderId="22" xfId="0" applyNumberFormat="1" applyFont="1" applyFill="1" applyBorder="1" applyAlignment="1">
      <alignment shrinkToFit="1"/>
    </xf>
    <xf numFmtId="0" fontId="8" fillId="0" borderId="23" xfId="0" applyFont="1" applyFill="1" applyBorder="1" applyAlignment="1">
      <alignment shrinkToFit="1"/>
    </xf>
    <xf numFmtId="2" fontId="8" fillId="0" borderId="24" xfId="0" applyNumberFormat="1" applyFont="1" applyFill="1" applyBorder="1" applyAlignment="1">
      <alignment shrinkToFit="1"/>
    </xf>
    <xf numFmtId="0" fontId="9" fillId="0" borderId="17" xfId="0" applyFont="1" applyFill="1" applyBorder="1" applyAlignment="1">
      <alignment horizontal="left" shrinkToFit="1"/>
    </xf>
    <xf numFmtId="2" fontId="9" fillId="0" borderId="15" xfId="0" applyNumberFormat="1" applyFont="1" applyFill="1" applyBorder="1" applyAlignment="1">
      <alignment shrinkToFit="1"/>
    </xf>
    <xf numFmtId="2" fontId="9" fillId="0" borderId="11" xfId="0" applyNumberFormat="1" applyFont="1" applyFill="1" applyBorder="1" applyAlignment="1">
      <alignment shrinkToFit="1"/>
    </xf>
    <xf numFmtId="2" fontId="9" fillId="0" borderId="0" xfId="0" applyNumberFormat="1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8" fillId="0" borderId="21" xfId="0" applyFont="1" applyFill="1" applyBorder="1" applyAlignment="1">
      <alignment shrinkToFit="1"/>
    </xf>
    <xf numFmtId="2" fontId="9" fillId="0" borderId="18" xfId="0" applyNumberFormat="1" applyFont="1" applyFill="1" applyBorder="1" applyAlignment="1">
      <alignment shrinkToFit="1"/>
    </xf>
    <xf numFmtId="0" fontId="8" fillId="0" borderId="17" xfId="0" applyFont="1" applyFill="1" applyBorder="1" applyAlignment="1">
      <alignment shrinkToFit="1"/>
    </xf>
    <xf numFmtId="2" fontId="8" fillId="0" borderId="18" xfId="0" applyNumberFormat="1" applyFont="1" applyFill="1" applyBorder="1" applyAlignment="1">
      <alignment shrinkToFit="1"/>
    </xf>
    <xf numFmtId="0" fontId="8" fillId="0" borderId="17" xfId="0" applyFont="1" applyFill="1" applyBorder="1" applyAlignment="1">
      <alignment horizontal="left" shrinkToFit="1"/>
    </xf>
    <xf numFmtId="2" fontId="9" fillId="0" borderId="23" xfId="0" applyNumberFormat="1" applyFont="1" applyFill="1" applyBorder="1" applyAlignment="1">
      <alignment shrinkToFit="1"/>
    </xf>
    <xf numFmtId="2" fontId="9" fillId="0" borderId="13" xfId="0" applyNumberFormat="1" applyFont="1" applyFill="1" applyBorder="1" applyAlignment="1">
      <alignment shrinkToFit="1"/>
    </xf>
    <xf numFmtId="2" fontId="9" fillId="0" borderId="24" xfId="0" applyNumberFormat="1" applyFont="1" applyFill="1" applyBorder="1" applyAlignment="1">
      <alignment shrinkToFit="1"/>
    </xf>
    <xf numFmtId="0" fontId="9" fillId="0" borderId="13" xfId="0" applyFont="1" applyFill="1" applyBorder="1" applyAlignment="1">
      <alignment shrinkToFit="1"/>
    </xf>
    <xf numFmtId="2" fontId="8" fillId="0" borderId="10" xfId="0" applyNumberFormat="1" applyFont="1" applyFill="1" applyBorder="1" applyAlignment="1">
      <alignment horizontal="right" shrinkToFit="1"/>
    </xf>
    <xf numFmtId="0" fontId="8" fillId="0" borderId="24" xfId="0" applyFont="1" applyFill="1" applyBorder="1" applyAlignment="1">
      <alignment shrinkToFit="1"/>
    </xf>
    <xf numFmtId="0" fontId="9" fillId="0" borderId="17" xfId="0" applyFont="1" applyFill="1" applyBorder="1" applyAlignment="1">
      <alignment shrinkToFit="1"/>
    </xf>
    <xf numFmtId="0" fontId="19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20" xfId="0" applyFont="1" applyFill="1" applyBorder="1" applyAlignment="1">
      <alignment shrinkToFit="1"/>
    </xf>
    <xf numFmtId="2" fontId="12" fillId="0" borderId="19" xfId="0" applyNumberFormat="1" applyFont="1" applyFill="1" applyBorder="1" applyAlignment="1">
      <alignment horizontal="right" wrapText="1"/>
    </xf>
    <xf numFmtId="2" fontId="12" fillId="0" borderId="19" xfId="0" applyNumberFormat="1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shrinkToFit="1"/>
    </xf>
    <xf numFmtId="2" fontId="12" fillId="0" borderId="12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94</xdr:row>
      <xdr:rowOff>76200</xdr:rowOff>
    </xdr:from>
    <xdr:to>
      <xdr:col>11</xdr:col>
      <xdr:colOff>342900</xdr:colOff>
      <xdr:row>94</xdr:row>
      <xdr:rowOff>142875</xdr:rowOff>
    </xdr:to>
    <xdr:sp>
      <xdr:nvSpPr>
        <xdr:cNvPr id="1" name="AutoShape 7"/>
        <xdr:cNvSpPr>
          <a:spLocks/>
        </xdr:cNvSpPr>
      </xdr:nvSpPr>
      <xdr:spPr>
        <a:xfrm>
          <a:off x="11210925" y="213360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94</xdr:row>
      <xdr:rowOff>85725</xdr:rowOff>
    </xdr:from>
    <xdr:to>
      <xdr:col>10</xdr:col>
      <xdr:colOff>238125</xdr:colOff>
      <xdr:row>94</xdr:row>
      <xdr:rowOff>152400</xdr:rowOff>
    </xdr:to>
    <xdr:sp>
      <xdr:nvSpPr>
        <xdr:cNvPr id="2" name="AutoShape 8"/>
        <xdr:cNvSpPr>
          <a:spLocks/>
        </xdr:cNvSpPr>
      </xdr:nvSpPr>
      <xdr:spPr>
        <a:xfrm>
          <a:off x="10163175" y="2134552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94</xdr:row>
      <xdr:rowOff>66675</xdr:rowOff>
    </xdr:from>
    <xdr:to>
      <xdr:col>8</xdr:col>
      <xdr:colOff>342900</xdr:colOff>
      <xdr:row>94</xdr:row>
      <xdr:rowOff>133350</xdr:rowOff>
    </xdr:to>
    <xdr:sp>
      <xdr:nvSpPr>
        <xdr:cNvPr id="3" name="AutoShape 9"/>
        <xdr:cNvSpPr>
          <a:spLocks/>
        </xdr:cNvSpPr>
      </xdr:nvSpPr>
      <xdr:spPr>
        <a:xfrm>
          <a:off x="8429625" y="213264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94</xdr:row>
      <xdr:rowOff>66675</xdr:rowOff>
    </xdr:from>
    <xdr:to>
      <xdr:col>7</xdr:col>
      <xdr:colOff>190500</xdr:colOff>
      <xdr:row>94</xdr:row>
      <xdr:rowOff>133350</xdr:rowOff>
    </xdr:to>
    <xdr:sp>
      <xdr:nvSpPr>
        <xdr:cNvPr id="4" name="AutoShape 10"/>
        <xdr:cNvSpPr>
          <a:spLocks/>
        </xdr:cNvSpPr>
      </xdr:nvSpPr>
      <xdr:spPr>
        <a:xfrm>
          <a:off x="7277100" y="213264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94</xdr:row>
      <xdr:rowOff>85725</xdr:rowOff>
    </xdr:from>
    <xdr:to>
      <xdr:col>5</xdr:col>
      <xdr:colOff>314325</xdr:colOff>
      <xdr:row>94</xdr:row>
      <xdr:rowOff>152400</xdr:rowOff>
    </xdr:to>
    <xdr:sp>
      <xdr:nvSpPr>
        <xdr:cNvPr id="5" name="AutoShape 11"/>
        <xdr:cNvSpPr>
          <a:spLocks/>
        </xdr:cNvSpPr>
      </xdr:nvSpPr>
      <xdr:spPr>
        <a:xfrm>
          <a:off x="5438775" y="2134552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94</xdr:row>
      <xdr:rowOff>66675</xdr:rowOff>
    </xdr:from>
    <xdr:to>
      <xdr:col>4</xdr:col>
      <xdr:colOff>209550</xdr:colOff>
      <xdr:row>94</xdr:row>
      <xdr:rowOff>133350</xdr:rowOff>
    </xdr:to>
    <xdr:sp>
      <xdr:nvSpPr>
        <xdr:cNvPr id="6" name="AutoShape 12"/>
        <xdr:cNvSpPr>
          <a:spLocks/>
        </xdr:cNvSpPr>
      </xdr:nvSpPr>
      <xdr:spPr>
        <a:xfrm>
          <a:off x="4448175" y="213264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94</xdr:row>
      <xdr:rowOff>66675</xdr:rowOff>
    </xdr:from>
    <xdr:to>
      <xdr:col>2</xdr:col>
      <xdr:colOff>333375</xdr:colOff>
      <xdr:row>94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2676525" y="213264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94</xdr:row>
      <xdr:rowOff>57150</xdr:rowOff>
    </xdr:from>
    <xdr:to>
      <xdr:col>1</xdr:col>
      <xdr:colOff>266700</xdr:colOff>
      <xdr:row>94</xdr:row>
      <xdr:rowOff>123825</xdr:rowOff>
    </xdr:to>
    <xdr:sp>
      <xdr:nvSpPr>
        <xdr:cNvPr id="8" name="AutoShape 14"/>
        <xdr:cNvSpPr>
          <a:spLocks/>
        </xdr:cNvSpPr>
      </xdr:nvSpPr>
      <xdr:spPr>
        <a:xfrm>
          <a:off x="1752600" y="213169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100</xdr:row>
      <xdr:rowOff>9525</xdr:rowOff>
    </xdr:from>
    <xdr:to>
      <xdr:col>0</xdr:col>
      <xdr:colOff>76200</xdr:colOff>
      <xdr:row>100</xdr:row>
      <xdr:rowOff>76200</xdr:rowOff>
    </xdr:to>
    <xdr:sp>
      <xdr:nvSpPr>
        <xdr:cNvPr id="9" name="AutoShape 15"/>
        <xdr:cNvSpPr>
          <a:spLocks/>
        </xdr:cNvSpPr>
      </xdr:nvSpPr>
      <xdr:spPr>
        <a:xfrm>
          <a:off x="9525" y="227647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130</xdr:row>
      <xdr:rowOff>9525</xdr:rowOff>
    </xdr:from>
    <xdr:to>
      <xdr:col>0</xdr:col>
      <xdr:colOff>76200</xdr:colOff>
      <xdr:row>130</xdr:row>
      <xdr:rowOff>76200</xdr:rowOff>
    </xdr:to>
    <xdr:sp>
      <xdr:nvSpPr>
        <xdr:cNvPr id="10" name="AutoShape 15"/>
        <xdr:cNvSpPr>
          <a:spLocks/>
        </xdr:cNvSpPr>
      </xdr:nvSpPr>
      <xdr:spPr>
        <a:xfrm>
          <a:off x="9525" y="2843212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124</xdr:row>
      <xdr:rowOff>57150</xdr:rowOff>
    </xdr:from>
    <xdr:to>
      <xdr:col>1</xdr:col>
      <xdr:colOff>209550</xdr:colOff>
      <xdr:row>124</xdr:row>
      <xdr:rowOff>123825</xdr:rowOff>
    </xdr:to>
    <xdr:sp>
      <xdr:nvSpPr>
        <xdr:cNvPr id="11" name="AutoShape 4"/>
        <xdr:cNvSpPr>
          <a:spLocks/>
        </xdr:cNvSpPr>
      </xdr:nvSpPr>
      <xdr:spPr>
        <a:xfrm>
          <a:off x="1695450" y="273177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124</xdr:row>
      <xdr:rowOff>19050</xdr:rowOff>
    </xdr:from>
    <xdr:to>
      <xdr:col>2</xdr:col>
      <xdr:colOff>361950</xdr:colOff>
      <xdr:row>124</xdr:row>
      <xdr:rowOff>85725</xdr:rowOff>
    </xdr:to>
    <xdr:sp>
      <xdr:nvSpPr>
        <xdr:cNvPr id="12" name="AutoShape 5"/>
        <xdr:cNvSpPr>
          <a:spLocks/>
        </xdr:cNvSpPr>
      </xdr:nvSpPr>
      <xdr:spPr>
        <a:xfrm>
          <a:off x="2705100" y="272796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124</xdr:row>
      <xdr:rowOff>9525</xdr:rowOff>
    </xdr:from>
    <xdr:to>
      <xdr:col>5</xdr:col>
      <xdr:colOff>257175</xdr:colOff>
      <xdr:row>124</xdr:row>
      <xdr:rowOff>76200</xdr:rowOff>
    </xdr:to>
    <xdr:sp>
      <xdr:nvSpPr>
        <xdr:cNvPr id="13" name="AutoShape 3"/>
        <xdr:cNvSpPr>
          <a:spLocks/>
        </xdr:cNvSpPr>
      </xdr:nvSpPr>
      <xdr:spPr>
        <a:xfrm>
          <a:off x="5381625" y="272700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124</xdr:row>
      <xdr:rowOff>19050</xdr:rowOff>
    </xdr:from>
    <xdr:to>
      <xdr:col>11</xdr:col>
      <xdr:colOff>295275</xdr:colOff>
      <xdr:row>124</xdr:row>
      <xdr:rowOff>85725</xdr:rowOff>
    </xdr:to>
    <xdr:sp>
      <xdr:nvSpPr>
        <xdr:cNvPr id="14" name="AutoShape 29"/>
        <xdr:cNvSpPr>
          <a:spLocks/>
        </xdr:cNvSpPr>
      </xdr:nvSpPr>
      <xdr:spPr>
        <a:xfrm>
          <a:off x="11163300" y="272796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124</xdr:row>
      <xdr:rowOff>9525</xdr:rowOff>
    </xdr:from>
    <xdr:to>
      <xdr:col>8</xdr:col>
      <xdr:colOff>295275</xdr:colOff>
      <xdr:row>124</xdr:row>
      <xdr:rowOff>76200</xdr:rowOff>
    </xdr:to>
    <xdr:sp>
      <xdr:nvSpPr>
        <xdr:cNvPr id="15" name="AutoShape 30"/>
        <xdr:cNvSpPr>
          <a:spLocks/>
        </xdr:cNvSpPr>
      </xdr:nvSpPr>
      <xdr:spPr>
        <a:xfrm>
          <a:off x="8382000" y="272700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124</xdr:row>
      <xdr:rowOff>28575</xdr:rowOff>
    </xdr:from>
    <xdr:to>
      <xdr:col>4</xdr:col>
      <xdr:colOff>152400</xdr:colOff>
      <xdr:row>124</xdr:row>
      <xdr:rowOff>95250</xdr:rowOff>
    </xdr:to>
    <xdr:sp>
      <xdr:nvSpPr>
        <xdr:cNvPr id="16" name="AutoShape 3"/>
        <xdr:cNvSpPr>
          <a:spLocks/>
        </xdr:cNvSpPr>
      </xdr:nvSpPr>
      <xdr:spPr>
        <a:xfrm>
          <a:off x="4391025" y="2728912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124</xdr:row>
      <xdr:rowOff>9525</xdr:rowOff>
    </xdr:from>
    <xdr:to>
      <xdr:col>7</xdr:col>
      <xdr:colOff>171450</xdr:colOff>
      <xdr:row>124</xdr:row>
      <xdr:rowOff>76200</xdr:rowOff>
    </xdr:to>
    <xdr:sp>
      <xdr:nvSpPr>
        <xdr:cNvPr id="17" name="AutoShape 3"/>
        <xdr:cNvSpPr>
          <a:spLocks/>
        </xdr:cNvSpPr>
      </xdr:nvSpPr>
      <xdr:spPr>
        <a:xfrm>
          <a:off x="7258050" y="272700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124</xdr:row>
      <xdr:rowOff>9525</xdr:rowOff>
    </xdr:from>
    <xdr:to>
      <xdr:col>10</xdr:col>
      <xdr:colOff>133350</xdr:colOff>
      <xdr:row>124</xdr:row>
      <xdr:rowOff>76200</xdr:rowOff>
    </xdr:to>
    <xdr:sp>
      <xdr:nvSpPr>
        <xdr:cNvPr id="18" name="AutoShape 3"/>
        <xdr:cNvSpPr>
          <a:spLocks/>
        </xdr:cNvSpPr>
      </xdr:nvSpPr>
      <xdr:spPr>
        <a:xfrm>
          <a:off x="10058400" y="272700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154</xdr:row>
      <xdr:rowOff>19050</xdr:rowOff>
    </xdr:from>
    <xdr:to>
      <xdr:col>2</xdr:col>
      <xdr:colOff>304800</xdr:colOff>
      <xdr:row>154</xdr:row>
      <xdr:rowOff>85725</xdr:rowOff>
    </xdr:to>
    <xdr:sp>
      <xdr:nvSpPr>
        <xdr:cNvPr id="19" name="AutoShape 29"/>
        <xdr:cNvSpPr>
          <a:spLocks/>
        </xdr:cNvSpPr>
      </xdr:nvSpPr>
      <xdr:spPr>
        <a:xfrm>
          <a:off x="2647950" y="3292792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161</xdr:row>
      <xdr:rowOff>9525</xdr:rowOff>
    </xdr:from>
    <xdr:to>
      <xdr:col>0</xdr:col>
      <xdr:colOff>76200</xdr:colOff>
      <xdr:row>161</xdr:row>
      <xdr:rowOff>76200</xdr:rowOff>
    </xdr:to>
    <xdr:sp>
      <xdr:nvSpPr>
        <xdr:cNvPr id="20" name="AutoShape 15"/>
        <xdr:cNvSpPr>
          <a:spLocks/>
        </xdr:cNvSpPr>
      </xdr:nvSpPr>
      <xdr:spPr>
        <a:xfrm>
          <a:off x="9525" y="342804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66675</xdr:colOff>
      <xdr:row>154</xdr:row>
      <xdr:rowOff>66675</xdr:rowOff>
    </xdr:to>
    <xdr:sp>
      <xdr:nvSpPr>
        <xdr:cNvPr id="21" name="AutoShape 29"/>
        <xdr:cNvSpPr>
          <a:spLocks/>
        </xdr:cNvSpPr>
      </xdr:nvSpPr>
      <xdr:spPr>
        <a:xfrm>
          <a:off x="3381375" y="329088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81"/>
  <sheetViews>
    <sheetView tabSelected="1" zoomScaleSheetLayoutView="85" workbookViewId="0" topLeftCell="A250">
      <selection activeCell="G260" sqref="G260:K260"/>
    </sheetView>
  </sheetViews>
  <sheetFormatPr defaultColWidth="9.140625" defaultRowHeight="12.75"/>
  <cols>
    <col min="1" max="1" width="23.28125" style="2" customWidth="1"/>
    <col min="2" max="2" width="12.8515625" style="2" customWidth="1"/>
    <col min="3" max="3" width="14.57421875" style="2" customWidth="1"/>
    <col min="4" max="4" width="13.8515625" style="2" customWidth="1"/>
    <col min="5" max="5" width="13.28125" style="2" customWidth="1"/>
    <col min="6" max="6" width="16.421875" style="2" customWidth="1"/>
    <col min="7" max="7" width="13.00390625" style="2" customWidth="1"/>
    <col min="8" max="8" width="15.00390625" style="2" customWidth="1"/>
    <col min="9" max="9" width="13.7109375" style="2" customWidth="1"/>
    <col min="10" max="10" width="13.8515625" style="2" customWidth="1"/>
    <col min="11" max="11" width="14.140625" style="2" customWidth="1"/>
    <col min="12" max="12" width="9.8515625" style="2" customWidth="1"/>
    <col min="13" max="13" width="14.7109375" style="2" customWidth="1"/>
    <col min="14" max="14" width="9.28125" style="2" bestFit="1" customWidth="1"/>
    <col min="15" max="15" width="9.28125" style="2" customWidth="1"/>
    <col min="16" max="16" width="11.7109375" style="2" customWidth="1"/>
    <col min="17" max="17" width="9.140625" style="2" customWidth="1"/>
    <col min="18" max="18" width="9.28125" style="2" customWidth="1"/>
    <col min="19" max="16384" width="9.140625" style="2" customWidth="1"/>
  </cols>
  <sheetData>
    <row r="1" spans="1:14" ht="18">
      <c r="A1" s="56" t="s">
        <v>38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8">
      <c r="A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ht="18">
      <c r="C3" s="56" t="s">
        <v>54</v>
      </c>
    </row>
    <row r="4" ht="18">
      <c r="C4" s="56"/>
    </row>
    <row r="6" ht="12.75">
      <c r="J6" s="40" t="s">
        <v>23</v>
      </c>
    </row>
    <row r="7" ht="12.75">
      <c r="J7" s="40" t="s">
        <v>24</v>
      </c>
    </row>
    <row r="8" ht="12.75">
      <c r="J8" s="40" t="s">
        <v>25</v>
      </c>
    </row>
    <row r="10" spans="1:13" ht="15.75">
      <c r="A10" s="140" t="s">
        <v>0</v>
      </c>
      <c r="B10" s="142" t="s">
        <v>55</v>
      </c>
      <c r="C10" s="143"/>
      <c r="D10" s="144"/>
      <c r="E10" s="142" t="s">
        <v>56</v>
      </c>
      <c r="F10" s="143"/>
      <c r="G10" s="144"/>
      <c r="H10" s="146" t="s">
        <v>57</v>
      </c>
      <c r="I10" s="146"/>
      <c r="J10" s="146"/>
      <c r="K10" s="146" t="s">
        <v>58</v>
      </c>
      <c r="L10" s="146"/>
      <c r="M10" s="146"/>
    </row>
    <row r="11" spans="1:13" ht="15" customHeight="1">
      <c r="A11" s="141"/>
      <c r="B11" s="89" t="s">
        <v>1</v>
      </c>
      <c r="C11" s="58" t="s">
        <v>2</v>
      </c>
      <c r="D11" s="90" t="s">
        <v>3</v>
      </c>
      <c r="E11" s="58" t="s">
        <v>1</v>
      </c>
      <c r="F11" s="90" t="s">
        <v>2</v>
      </c>
      <c r="G11" s="58" t="s">
        <v>3</v>
      </c>
      <c r="H11" s="90" t="s">
        <v>1</v>
      </c>
      <c r="I11" s="58" t="s">
        <v>2</v>
      </c>
      <c r="J11" s="90" t="s">
        <v>3</v>
      </c>
      <c r="K11" s="58" t="s">
        <v>1</v>
      </c>
      <c r="L11" s="90" t="s">
        <v>2</v>
      </c>
      <c r="M11" s="58" t="s">
        <v>3</v>
      </c>
    </row>
    <row r="12" spans="1:13" ht="15">
      <c r="A12" s="91" t="s">
        <v>4</v>
      </c>
      <c r="B12" s="92">
        <v>6.8</v>
      </c>
      <c r="C12" s="19">
        <v>23.71</v>
      </c>
      <c r="D12" s="93">
        <f>F12/E12*170</f>
        <v>532.9268292682927</v>
      </c>
      <c r="E12" s="19">
        <v>6.97</v>
      </c>
      <c r="F12" s="93">
        <v>21.85</v>
      </c>
      <c r="G12" s="19">
        <v>532.93</v>
      </c>
      <c r="H12" s="93">
        <v>7.01</v>
      </c>
      <c r="I12" s="19">
        <v>14</v>
      </c>
      <c r="J12" s="93">
        <v>339.51</v>
      </c>
      <c r="K12" s="21">
        <v>6.06</v>
      </c>
      <c r="L12" s="93">
        <v>15</v>
      </c>
      <c r="M12" s="19">
        <v>425.79</v>
      </c>
    </row>
    <row r="13" spans="1:13" ht="15">
      <c r="A13" s="91" t="s">
        <v>5</v>
      </c>
      <c r="B13" s="18">
        <v>4.9</v>
      </c>
      <c r="C13" s="24">
        <v>14.06</v>
      </c>
      <c r="D13" s="25">
        <f>C13/B13*170</f>
        <v>487.79591836734687</v>
      </c>
      <c r="E13" s="24">
        <v>5.43</v>
      </c>
      <c r="F13" s="25">
        <v>14.06</v>
      </c>
      <c r="G13" s="24">
        <v>440.18</v>
      </c>
      <c r="H13" s="25">
        <v>4.9</v>
      </c>
      <c r="I13" s="24">
        <v>10</v>
      </c>
      <c r="J13" s="25">
        <v>346.93</v>
      </c>
      <c r="K13" s="4">
        <v>5.52</v>
      </c>
      <c r="L13" s="25">
        <v>11.5</v>
      </c>
      <c r="M13" s="24">
        <v>354.16</v>
      </c>
    </row>
    <row r="14" spans="1:13" ht="15">
      <c r="A14" s="91" t="s">
        <v>6</v>
      </c>
      <c r="B14" s="94">
        <v>4.54</v>
      </c>
      <c r="C14" s="15">
        <v>10.23</v>
      </c>
      <c r="D14" s="95">
        <f>C14/B14*170</f>
        <v>383.06167400881054</v>
      </c>
      <c r="E14" s="28">
        <v>4.71</v>
      </c>
      <c r="F14" s="95">
        <v>10.84</v>
      </c>
      <c r="G14" s="15">
        <v>391.25</v>
      </c>
      <c r="H14" s="95">
        <v>4.55</v>
      </c>
      <c r="I14" s="15">
        <v>11</v>
      </c>
      <c r="J14" s="95">
        <v>410.98</v>
      </c>
      <c r="K14" s="28">
        <v>4.61</v>
      </c>
      <c r="L14" s="95">
        <v>10</v>
      </c>
      <c r="M14" s="15">
        <v>368.76</v>
      </c>
    </row>
    <row r="15" spans="1:13" ht="15.75">
      <c r="A15" s="96" t="s">
        <v>7</v>
      </c>
      <c r="B15" s="97">
        <f>SUM(B12:B14)</f>
        <v>16.24</v>
      </c>
      <c r="C15" s="98">
        <f>SUM(C12:C14)</f>
        <v>48</v>
      </c>
      <c r="D15" s="99">
        <f aca="true" t="shared" si="0" ref="D15:D29">C15/B15*170</f>
        <v>502.4630541871922</v>
      </c>
      <c r="E15" s="98">
        <f>SUM(E12:E14)</f>
        <v>17.11</v>
      </c>
      <c r="F15" s="99">
        <f>SUM(F12:F14)</f>
        <v>46.75</v>
      </c>
      <c r="G15" s="98">
        <v>464.49</v>
      </c>
      <c r="H15" s="99">
        <f>SUM(H12:H14)</f>
        <v>16.46</v>
      </c>
      <c r="I15" s="98">
        <f>SUM(I12:I14)</f>
        <v>35</v>
      </c>
      <c r="J15" s="99">
        <v>361.48</v>
      </c>
      <c r="K15" s="100">
        <f>SUM(K12:K14)</f>
        <v>16.189999999999998</v>
      </c>
      <c r="L15" s="99">
        <f>SUM(L12:L14)</f>
        <v>36.5</v>
      </c>
      <c r="M15" s="98">
        <v>383.26</v>
      </c>
    </row>
    <row r="16" spans="1:13" ht="15">
      <c r="A16" s="91" t="s">
        <v>8</v>
      </c>
      <c r="B16" s="92">
        <v>12.16</v>
      </c>
      <c r="C16" s="19">
        <v>15.16</v>
      </c>
      <c r="D16" s="93">
        <f t="shared" si="0"/>
        <v>211.9407894736842</v>
      </c>
      <c r="E16" s="19">
        <v>12.46</v>
      </c>
      <c r="F16" s="93">
        <v>22.6</v>
      </c>
      <c r="G16" s="19">
        <v>308.35</v>
      </c>
      <c r="H16" s="93">
        <v>9.21</v>
      </c>
      <c r="I16" s="19">
        <v>19</v>
      </c>
      <c r="J16" s="93">
        <v>351.08</v>
      </c>
      <c r="K16" s="21">
        <v>13.28</v>
      </c>
      <c r="L16" s="93">
        <v>26.5</v>
      </c>
      <c r="M16" s="19">
        <v>339.23</v>
      </c>
    </row>
    <row r="17" spans="1:13" ht="15">
      <c r="A17" s="91" t="s">
        <v>9</v>
      </c>
      <c r="B17" s="23">
        <v>26.73</v>
      </c>
      <c r="C17" s="24">
        <v>12.48</v>
      </c>
      <c r="D17" s="25">
        <f t="shared" si="0"/>
        <v>79.37149270482604</v>
      </c>
      <c r="E17" s="24">
        <v>24.8</v>
      </c>
      <c r="F17" s="25">
        <v>20.5</v>
      </c>
      <c r="G17" s="24">
        <v>140.52</v>
      </c>
      <c r="H17" s="25">
        <v>27.3</v>
      </c>
      <c r="I17" s="24">
        <v>14</v>
      </c>
      <c r="J17" s="25">
        <v>87.17</v>
      </c>
      <c r="K17" s="24">
        <v>27.6</v>
      </c>
      <c r="L17" s="25">
        <v>16</v>
      </c>
      <c r="M17" s="24">
        <v>98.55</v>
      </c>
    </row>
    <row r="18" spans="1:13" ht="15">
      <c r="A18" s="91" t="s">
        <v>10</v>
      </c>
      <c r="B18" s="94">
        <v>5.92</v>
      </c>
      <c r="C18" s="15">
        <v>8.94</v>
      </c>
      <c r="D18" s="95">
        <f t="shared" si="0"/>
        <v>256.72297297297297</v>
      </c>
      <c r="E18" s="15">
        <v>4.8</v>
      </c>
      <c r="F18" s="95">
        <v>9.65</v>
      </c>
      <c r="G18" s="15">
        <v>342.12</v>
      </c>
      <c r="H18" s="95">
        <v>6.08</v>
      </c>
      <c r="I18" s="15">
        <v>14.5</v>
      </c>
      <c r="J18" s="95">
        <v>405.42</v>
      </c>
      <c r="K18" s="28">
        <v>5.15</v>
      </c>
      <c r="L18" s="95">
        <v>15.5</v>
      </c>
      <c r="M18" s="15">
        <v>511.65</v>
      </c>
    </row>
    <row r="19" spans="1:13" ht="15.75">
      <c r="A19" s="96" t="s">
        <v>11</v>
      </c>
      <c r="B19" s="97">
        <f>SUM(B16:B18)</f>
        <v>44.81</v>
      </c>
      <c r="C19" s="98">
        <f>SUM(C16:C18)</f>
        <v>36.58</v>
      </c>
      <c r="D19" s="99">
        <f t="shared" si="0"/>
        <v>138.77705869225616</v>
      </c>
      <c r="E19" s="98">
        <f>SUM(E16:E18)</f>
        <v>42.06</v>
      </c>
      <c r="F19" s="99">
        <f>SUM(F16:F18)</f>
        <v>52.75</v>
      </c>
      <c r="G19" s="98">
        <v>213.2</v>
      </c>
      <c r="H19" s="99">
        <f>SUM(H16:H18)</f>
        <v>42.59</v>
      </c>
      <c r="I19" s="98">
        <f>SUM(I16:I18)</f>
        <v>47.5</v>
      </c>
      <c r="J19" s="99">
        <v>189.59</v>
      </c>
      <c r="K19" s="100">
        <f>SUM(K16:K18)</f>
        <v>46.03</v>
      </c>
      <c r="L19" s="99">
        <f>SUM(L16:L18)</f>
        <v>58</v>
      </c>
      <c r="M19" s="98">
        <v>214.2</v>
      </c>
    </row>
    <row r="20" spans="1:13" ht="15">
      <c r="A20" s="91" t="s">
        <v>12</v>
      </c>
      <c r="B20" s="101">
        <v>6.48</v>
      </c>
      <c r="C20" s="19">
        <v>18.82</v>
      </c>
      <c r="D20" s="93">
        <f t="shared" si="0"/>
        <v>493.7345679012345</v>
      </c>
      <c r="E20" s="21">
        <v>7.33</v>
      </c>
      <c r="F20" s="93">
        <v>21.8</v>
      </c>
      <c r="G20" s="19">
        <v>505.59</v>
      </c>
      <c r="H20" s="93">
        <v>6.55</v>
      </c>
      <c r="I20" s="19">
        <v>23.5</v>
      </c>
      <c r="J20" s="93">
        <v>609.92</v>
      </c>
      <c r="K20" s="21">
        <v>7.28</v>
      </c>
      <c r="L20" s="93">
        <v>27.8</v>
      </c>
      <c r="M20" s="19">
        <v>649.17</v>
      </c>
    </row>
    <row r="21" spans="1:13" ht="15">
      <c r="A21" s="91" t="s">
        <v>13</v>
      </c>
      <c r="B21" s="18">
        <v>5.38</v>
      </c>
      <c r="C21" s="24">
        <v>8.85</v>
      </c>
      <c r="D21" s="25">
        <f t="shared" si="0"/>
        <v>279.64684014869886</v>
      </c>
      <c r="E21" s="24">
        <v>5.72</v>
      </c>
      <c r="F21" s="25">
        <v>10.7</v>
      </c>
      <c r="G21" s="24">
        <v>318</v>
      </c>
      <c r="H21" s="25">
        <v>5.96</v>
      </c>
      <c r="I21" s="24">
        <v>9</v>
      </c>
      <c r="J21" s="25">
        <v>256.71</v>
      </c>
      <c r="K21" s="4">
        <v>5.96</v>
      </c>
      <c r="L21" s="25">
        <v>9.4</v>
      </c>
      <c r="M21" s="24">
        <v>268.12</v>
      </c>
    </row>
    <row r="22" spans="1:13" ht="15">
      <c r="A22" s="91" t="s">
        <v>14</v>
      </c>
      <c r="B22" s="94">
        <v>2.45</v>
      </c>
      <c r="C22" s="15">
        <v>5.75</v>
      </c>
      <c r="D22" s="95">
        <f t="shared" si="0"/>
        <v>398.97959183673464</v>
      </c>
      <c r="E22" s="15">
        <v>2.71</v>
      </c>
      <c r="F22" s="95">
        <v>5</v>
      </c>
      <c r="G22" s="15">
        <v>313.65</v>
      </c>
      <c r="H22" s="95">
        <v>2.39</v>
      </c>
      <c r="I22" s="15">
        <v>5.5</v>
      </c>
      <c r="J22" s="95">
        <v>391.21</v>
      </c>
      <c r="K22" s="28">
        <v>2.27</v>
      </c>
      <c r="L22" s="95">
        <v>5.8</v>
      </c>
      <c r="M22" s="15">
        <v>434.36</v>
      </c>
    </row>
    <row r="23" spans="1:13" ht="15.75">
      <c r="A23" s="96" t="s">
        <v>15</v>
      </c>
      <c r="B23" s="30">
        <f>SUM(B20:B22)</f>
        <v>14.309999999999999</v>
      </c>
      <c r="C23" s="12">
        <f>SUM(C20:C22)</f>
        <v>33.42</v>
      </c>
      <c r="D23" s="102">
        <f t="shared" si="0"/>
        <v>397.0230607966458</v>
      </c>
      <c r="E23" s="12">
        <f>SUM(E20:E22)</f>
        <v>15.760000000000002</v>
      </c>
      <c r="F23" s="102">
        <f>SUM(F20:F22)</f>
        <v>37.5</v>
      </c>
      <c r="G23" s="12">
        <v>404.5</v>
      </c>
      <c r="H23" s="102">
        <f>SUM(H20:H22)</f>
        <v>14.9</v>
      </c>
      <c r="I23" s="12">
        <f>SUM(I20:I22)</f>
        <v>38</v>
      </c>
      <c r="J23" s="102">
        <v>433.55</v>
      </c>
      <c r="K23" s="11">
        <f>SUM(K20:K22)</f>
        <v>15.51</v>
      </c>
      <c r="L23" s="102">
        <f>SUM(L20:L22)</f>
        <v>43</v>
      </c>
      <c r="M23" s="12">
        <v>471.3</v>
      </c>
    </row>
    <row r="24" spans="1:13" ht="15">
      <c r="A24" s="91" t="s">
        <v>16</v>
      </c>
      <c r="B24" s="103">
        <v>0.65</v>
      </c>
      <c r="C24" s="9">
        <v>1</v>
      </c>
      <c r="D24" s="104">
        <f t="shared" si="0"/>
        <v>261.5384615384615</v>
      </c>
      <c r="E24" s="5">
        <v>0.48</v>
      </c>
      <c r="F24" s="104">
        <v>1</v>
      </c>
      <c r="G24" s="9">
        <v>354.16</v>
      </c>
      <c r="H24" s="104">
        <v>0.45</v>
      </c>
      <c r="I24" s="9">
        <v>1</v>
      </c>
      <c r="J24" s="104">
        <v>377.77</v>
      </c>
      <c r="K24" s="5">
        <v>0.43</v>
      </c>
      <c r="L24" s="104">
        <v>1</v>
      </c>
      <c r="M24" s="9">
        <v>395.34</v>
      </c>
    </row>
    <row r="25" spans="1:13" ht="15.75">
      <c r="A25" s="105" t="s">
        <v>17</v>
      </c>
      <c r="B25" s="106">
        <v>76.01</v>
      </c>
      <c r="C25" s="107">
        <v>119</v>
      </c>
      <c r="D25" s="108">
        <f>C25/B25*170</f>
        <v>266.14919089593474</v>
      </c>
      <c r="E25" s="109">
        <v>75.41</v>
      </c>
      <c r="F25" s="108">
        <v>138</v>
      </c>
      <c r="G25" s="107">
        <v>311.09</v>
      </c>
      <c r="H25" s="108">
        <v>74.4</v>
      </c>
      <c r="I25" s="107">
        <v>121.5</v>
      </c>
      <c r="J25" s="108">
        <v>277.62</v>
      </c>
      <c r="K25" s="109">
        <v>78.61</v>
      </c>
      <c r="L25" s="108">
        <v>138.5</v>
      </c>
      <c r="M25" s="107">
        <v>299.51</v>
      </c>
    </row>
    <row r="26" spans="1:13" ht="15">
      <c r="A26" s="23" t="s">
        <v>18</v>
      </c>
      <c r="B26" s="92"/>
      <c r="C26" s="110"/>
      <c r="D26" s="93" t="s">
        <v>59</v>
      </c>
      <c r="E26" s="19"/>
      <c r="F26" s="93"/>
      <c r="G26" s="19"/>
      <c r="H26" s="93"/>
      <c r="I26" s="19"/>
      <c r="J26" s="93"/>
      <c r="K26" s="21"/>
      <c r="L26" s="93"/>
      <c r="M26" s="19"/>
    </row>
    <row r="27" spans="1:13" ht="15">
      <c r="A27" s="23" t="s">
        <v>19</v>
      </c>
      <c r="B27" s="23"/>
      <c r="C27" s="4"/>
      <c r="D27" s="25" t="s">
        <v>59</v>
      </c>
      <c r="E27" s="4"/>
      <c r="F27" s="26"/>
      <c r="G27" s="24"/>
      <c r="H27" s="25"/>
      <c r="I27" s="24"/>
      <c r="J27" s="25"/>
      <c r="K27" s="4"/>
      <c r="L27" s="25"/>
      <c r="M27" s="24"/>
    </row>
    <row r="28" spans="1:13" ht="15">
      <c r="A28" s="23" t="s">
        <v>20</v>
      </c>
      <c r="B28" s="94"/>
      <c r="C28" s="28"/>
      <c r="D28" s="95" t="s">
        <v>59</v>
      </c>
      <c r="E28" s="28"/>
      <c r="F28" s="111"/>
      <c r="G28" s="15"/>
      <c r="H28" s="95"/>
      <c r="I28" s="15"/>
      <c r="J28" s="95"/>
      <c r="K28" s="28"/>
      <c r="L28" s="95"/>
      <c r="M28" s="15"/>
    </row>
    <row r="29" spans="1:13" ht="15.75">
      <c r="A29" s="112" t="s">
        <v>21</v>
      </c>
      <c r="B29" s="106">
        <v>76.01</v>
      </c>
      <c r="C29" s="107">
        <v>119</v>
      </c>
      <c r="D29" s="108">
        <f t="shared" si="0"/>
        <v>266.14919089593474</v>
      </c>
      <c r="E29" s="109">
        <v>75.41</v>
      </c>
      <c r="F29" s="108">
        <v>138</v>
      </c>
      <c r="G29" s="107">
        <v>311.09</v>
      </c>
      <c r="H29" s="108">
        <v>74.4</v>
      </c>
      <c r="I29" s="107">
        <v>121.5</v>
      </c>
      <c r="J29" s="108">
        <v>277.62</v>
      </c>
      <c r="K29" s="109">
        <v>78.61</v>
      </c>
      <c r="L29" s="108">
        <v>138.5</v>
      </c>
      <c r="M29" s="107">
        <v>299.51</v>
      </c>
    </row>
    <row r="30" spans="1:13" ht="12.75">
      <c r="A30" s="41"/>
      <c r="B30" s="42"/>
      <c r="C30" s="42"/>
      <c r="D30" s="42"/>
      <c r="E30" s="41"/>
      <c r="F30" s="42"/>
      <c r="G30" s="42"/>
      <c r="H30" s="42"/>
      <c r="I30" s="42"/>
      <c r="J30" s="42"/>
      <c r="K30" s="41"/>
      <c r="L30" s="42"/>
      <c r="M30" s="42"/>
    </row>
    <row r="31" spans="1:13" ht="12.75">
      <c r="A31" s="41"/>
      <c r="B31" s="42"/>
      <c r="C31" s="42"/>
      <c r="D31" s="42"/>
      <c r="E31" s="41"/>
      <c r="F31" s="42"/>
      <c r="G31" s="42"/>
      <c r="H31" s="42"/>
      <c r="I31" s="42"/>
      <c r="J31" s="42"/>
      <c r="K31" s="41"/>
      <c r="L31" s="42"/>
      <c r="M31" s="42"/>
    </row>
    <row r="32" spans="1:13" ht="12.75">
      <c r="A32" s="41"/>
      <c r="B32" s="42"/>
      <c r="C32" s="42"/>
      <c r="D32" s="42"/>
      <c r="E32" s="41"/>
      <c r="F32" s="42"/>
      <c r="G32" s="42"/>
      <c r="H32" s="42"/>
      <c r="I32" s="42"/>
      <c r="J32" s="42"/>
      <c r="K32" s="41"/>
      <c r="L32" s="42"/>
      <c r="M32" s="42"/>
    </row>
    <row r="33" spans="1:13" ht="12.75">
      <c r="A33" s="41"/>
      <c r="B33" s="42"/>
      <c r="C33" s="42"/>
      <c r="D33" s="42"/>
      <c r="E33" s="41"/>
      <c r="F33" s="42"/>
      <c r="G33" s="42"/>
      <c r="H33" s="42"/>
      <c r="I33" s="42"/>
      <c r="J33" s="42"/>
      <c r="K33" s="41"/>
      <c r="L33" s="42"/>
      <c r="M33" s="42"/>
    </row>
    <row r="34" spans="1:13" ht="12.75">
      <c r="A34" s="41"/>
      <c r="B34" s="42"/>
      <c r="C34" s="42"/>
      <c r="D34" s="42"/>
      <c r="E34" s="41"/>
      <c r="F34" s="42"/>
      <c r="G34" s="42"/>
      <c r="H34" s="42"/>
      <c r="I34" s="42"/>
      <c r="J34" s="42"/>
      <c r="K34" s="41"/>
      <c r="L34" s="42"/>
      <c r="M34" s="42"/>
    </row>
    <row r="35" spans="1:13" ht="12.75">
      <c r="A35" s="41"/>
      <c r="B35" s="42"/>
      <c r="C35" s="42"/>
      <c r="D35" s="42"/>
      <c r="E35" s="41"/>
      <c r="F35" s="42"/>
      <c r="G35" s="42"/>
      <c r="H35" s="42"/>
      <c r="I35" s="42"/>
      <c r="J35" s="42"/>
      <c r="K35" s="41"/>
      <c r="L35" s="42"/>
      <c r="M35" s="42"/>
    </row>
    <row r="36" spans="1:13" ht="12.75">
      <c r="A36" s="41"/>
      <c r="B36" s="42"/>
      <c r="C36" s="42"/>
      <c r="D36" s="42"/>
      <c r="E36" s="41"/>
      <c r="F36" s="42"/>
      <c r="G36" s="42"/>
      <c r="H36" s="42"/>
      <c r="I36" s="42"/>
      <c r="J36" s="42"/>
      <c r="K36" s="41"/>
      <c r="L36" s="42"/>
      <c r="M36" s="42"/>
    </row>
    <row r="37" spans="1:13" ht="12.75">
      <c r="A37" s="41"/>
      <c r="B37" s="42"/>
      <c r="C37" s="42"/>
      <c r="D37" s="42"/>
      <c r="E37" s="41"/>
      <c r="F37" s="42"/>
      <c r="G37" s="42"/>
      <c r="H37" s="42"/>
      <c r="I37" s="42"/>
      <c r="J37" s="42"/>
      <c r="K37" s="41"/>
      <c r="L37" s="42"/>
      <c r="M37" s="42"/>
    </row>
    <row r="38" spans="1:13" ht="12.75">
      <c r="A38" s="41"/>
      <c r="B38" s="42"/>
      <c r="C38" s="42"/>
      <c r="D38" s="42"/>
      <c r="E38" s="41"/>
      <c r="F38" s="42"/>
      <c r="G38" s="42"/>
      <c r="H38" s="42"/>
      <c r="I38" s="42"/>
      <c r="J38" s="42"/>
      <c r="K38" s="41"/>
      <c r="L38" s="42"/>
      <c r="M38" s="42"/>
    </row>
    <row r="39" spans="1:13" ht="12.75">
      <c r="A39" s="41"/>
      <c r="B39" s="42"/>
      <c r="C39" s="42"/>
      <c r="D39" s="42"/>
      <c r="E39" s="41"/>
      <c r="F39" s="42"/>
      <c r="G39" s="42"/>
      <c r="H39" s="42"/>
      <c r="I39" s="42"/>
      <c r="J39" s="42"/>
      <c r="K39" s="41"/>
      <c r="L39" s="42"/>
      <c r="M39" s="42"/>
    </row>
    <row r="40" spans="1:13" ht="12.75">
      <c r="A40" s="41"/>
      <c r="B40" s="42"/>
      <c r="C40" s="42"/>
      <c r="D40" s="42"/>
      <c r="E40" s="41"/>
      <c r="F40" s="42"/>
      <c r="G40" s="42"/>
      <c r="H40" s="42"/>
      <c r="I40" s="42"/>
      <c r="J40" s="42"/>
      <c r="K40" s="41"/>
      <c r="L40" s="42"/>
      <c r="M40" s="42"/>
    </row>
    <row r="41" spans="1:13" ht="12.75">
      <c r="A41" s="41"/>
      <c r="B41" s="42"/>
      <c r="C41" s="42"/>
      <c r="D41" s="42"/>
      <c r="E41" s="41"/>
      <c r="F41" s="42"/>
      <c r="G41" s="42"/>
      <c r="H41" s="42"/>
      <c r="I41" s="42"/>
      <c r="J41" s="42"/>
      <c r="K41" s="41"/>
      <c r="L41" s="42"/>
      <c r="M41" s="42"/>
    </row>
    <row r="42" spans="1:13" ht="12.75">
      <c r="A42" s="41"/>
      <c r="B42" s="42"/>
      <c r="C42" s="42"/>
      <c r="D42" s="42"/>
      <c r="E42" s="41"/>
      <c r="F42" s="42"/>
      <c r="G42" s="42"/>
      <c r="H42" s="42"/>
      <c r="I42" s="42"/>
      <c r="J42" s="42"/>
      <c r="K42" s="41"/>
      <c r="L42" s="42"/>
      <c r="M42" s="42"/>
    </row>
    <row r="43" spans="1:13" ht="12.75">
      <c r="A43" s="41"/>
      <c r="B43" s="42"/>
      <c r="C43" s="42"/>
      <c r="D43" s="42"/>
      <c r="E43" s="41"/>
      <c r="F43" s="42"/>
      <c r="G43" s="42"/>
      <c r="H43" s="42"/>
      <c r="I43" s="42"/>
      <c r="J43" s="42"/>
      <c r="K43" s="41"/>
      <c r="L43" s="42"/>
      <c r="M43" s="42"/>
    </row>
    <row r="44" spans="1:13" ht="12.75">
      <c r="A44" s="41"/>
      <c r="B44" s="42"/>
      <c r="C44" s="42"/>
      <c r="D44" s="42"/>
      <c r="E44" s="41"/>
      <c r="F44" s="42"/>
      <c r="G44" s="42"/>
      <c r="H44" s="42"/>
      <c r="I44" s="42"/>
      <c r="J44" s="42"/>
      <c r="K44" s="41"/>
      <c r="L44" s="42"/>
      <c r="M44" s="42"/>
    </row>
    <row r="45" spans="1:13" ht="12.75">
      <c r="A45" s="41"/>
      <c r="B45" s="42"/>
      <c r="C45" s="42"/>
      <c r="D45" s="42"/>
      <c r="E45" s="41"/>
      <c r="F45" s="42"/>
      <c r="G45" s="42"/>
      <c r="H45" s="42"/>
      <c r="I45" s="42"/>
      <c r="J45" s="42"/>
      <c r="K45" s="41"/>
      <c r="L45" s="42"/>
      <c r="M45" s="42"/>
    </row>
    <row r="46" spans="1:13" ht="12.75">
      <c r="A46" s="41"/>
      <c r="B46" s="42"/>
      <c r="C46" s="42"/>
      <c r="D46" s="42"/>
      <c r="E46" s="41"/>
      <c r="F46" s="42"/>
      <c r="G46" s="42"/>
      <c r="H46" s="42"/>
      <c r="I46" s="42"/>
      <c r="J46" s="42"/>
      <c r="K46" s="41"/>
      <c r="L46" s="42"/>
      <c r="M46" s="42"/>
    </row>
    <row r="47" spans="1:13" ht="12.75">
      <c r="A47" s="41"/>
      <c r="B47" s="42"/>
      <c r="C47" s="42"/>
      <c r="D47" s="42"/>
      <c r="E47" s="41"/>
      <c r="F47" s="42"/>
      <c r="G47" s="42"/>
      <c r="H47" s="42"/>
      <c r="I47" s="42"/>
      <c r="J47" s="42"/>
      <c r="K47" s="41"/>
      <c r="L47" s="42"/>
      <c r="M47" s="42"/>
    </row>
    <row r="48" spans="1:13" ht="12.75">
      <c r="A48" s="41"/>
      <c r="B48" s="42"/>
      <c r="C48" s="42"/>
      <c r="D48" s="42"/>
      <c r="E48" s="41"/>
      <c r="F48" s="42"/>
      <c r="G48" s="42"/>
      <c r="H48" s="42"/>
      <c r="I48" s="42"/>
      <c r="J48" s="42"/>
      <c r="K48" s="41"/>
      <c r="L48" s="42"/>
      <c r="M48" s="42"/>
    </row>
    <row r="49" spans="2:13" ht="18">
      <c r="B49" s="42"/>
      <c r="C49" s="56" t="s">
        <v>60</v>
      </c>
      <c r="D49" s="42"/>
      <c r="E49" s="41"/>
      <c r="F49" s="42"/>
      <c r="G49" s="42"/>
      <c r="H49" s="42"/>
      <c r="I49" s="42"/>
      <c r="J49" s="42"/>
      <c r="K49" s="41"/>
      <c r="L49" s="42"/>
      <c r="M49" s="42"/>
    </row>
    <row r="50" spans="10:18" ht="12.75">
      <c r="J50" s="43" t="s">
        <v>23</v>
      </c>
      <c r="L50" s="113"/>
      <c r="M50" s="113"/>
      <c r="N50" s="113"/>
      <c r="O50" s="113"/>
      <c r="P50" s="113"/>
      <c r="Q50" s="113"/>
      <c r="R50" s="113"/>
    </row>
    <row r="51" spans="10:21" ht="12.75">
      <c r="J51" s="43" t="s">
        <v>24</v>
      </c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</row>
    <row r="52" spans="10:20" ht="12.75">
      <c r="J52" s="43" t="s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4" spans="1:25" ht="15.75">
      <c r="A54" s="140" t="s">
        <v>0</v>
      </c>
      <c r="B54" s="142" t="s">
        <v>61</v>
      </c>
      <c r="C54" s="143"/>
      <c r="D54" s="144"/>
      <c r="E54" s="142" t="s">
        <v>62</v>
      </c>
      <c r="F54" s="143"/>
      <c r="G54" s="144"/>
      <c r="H54" s="142" t="s">
        <v>63</v>
      </c>
      <c r="I54" s="143"/>
      <c r="J54" s="144"/>
      <c r="K54" s="146" t="s">
        <v>64</v>
      </c>
      <c r="L54" s="146"/>
      <c r="M54" s="14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</row>
    <row r="55" spans="1:25" ht="24.75" customHeight="1">
      <c r="A55" s="141"/>
      <c r="B55" s="59" t="s">
        <v>1</v>
      </c>
      <c r="C55" s="59" t="s">
        <v>2</v>
      </c>
      <c r="D55" s="59" t="s">
        <v>3</v>
      </c>
      <c r="E55" s="59" t="s">
        <v>1</v>
      </c>
      <c r="F55" s="60" t="s">
        <v>2</v>
      </c>
      <c r="G55" s="59" t="s">
        <v>3</v>
      </c>
      <c r="H55" s="59" t="s">
        <v>1</v>
      </c>
      <c r="I55" s="60" t="s">
        <v>2</v>
      </c>
      <c r="J55" s="58" t="s">
        <v>3</v>
      </c>
      <c r="K55" s="59" t="s">
        <v>1</v>
      </c>
      <c r="L55" s="59" t="s">
        <v>2</v>
      </c>
      <c r="M55" s="59" t="s">
        <v>3</v>
      </c>
      <c r="N55" s="114"/>
      <c r="O55" s="115"/>
      <c r="P55" s="114"/>
      <c r="Q55" s="114"/>
      <c r="R55" s="115"/>
      <c r="S55" s="114"/>
      <c r="T55" s="114"/>
      <c r="U55" s="115"/>
      <c r="V55" s="114"/>
      <c r="W55" s="114"/>
      <c r="X55" s="115"/>
      <c r="Y55" s="114"/>
    </row>
    <row r="56" spans="1:25" ht="24.75" customHeight="1">
      <c r="A56" s="4" t="s">
        <v>4</v>
      </c>
      <c r="B56" s="9">
        <v>7.5</v>
      </c>
      <c r="C56" s="9">
        <v>15.15</v>
      </c>
      <c r="D56" s="9">
        <f aca="true" t="shared" si="1" ref="D56:D69">C56*170/B56</f>
        <v>343.4</v>
      </c>
      <c r="E56" s="9">
        <v>7.42</v>
      </c>
      <c r="F56" s="9">
        <v>16</v>
      </c>
      <c r="G56" s="9">
        <f aca="true" t="shared" si="2" ref="G56:G69">F56*170/E56</f>
        <v>366.5768194070081</v>
      </c>
      <c r="H56" s="9">
        <v>7.27</v>
      </c>
      <c r="I56" s="9">
        <v>7.25</v>
      </c>
      <c r="J56" s="9">
        <f aca="true" t="shared" si="3" ref="J56:J69">I56*170/H56</f>
        <v>169.53232462173315</v>
      </c>
      <c r="K56" s="5">
        <v>5.62</v>
      </c>
      <c r="L56" s="9">
        <v>5</v>
      </c>
      <c r="M56" s="9">
        <f aca="true" t="shared" si="4" ref="M56:M73">L56*170/K56</f>
        <v>151.24555160142347</v>
      </c>
      <c r="N56" s="116"/>
      <c r="O56" s="117"/>
      <c r="P56" s="117"/>
      <c r="Q56" s="116"/>
      <c r="R56" s="117"/>
      <c r="S56" s="117"/>
      <c r="T56" s="117"/>
      <c r="U56" s="117"/>
      <c r="V56" s="117"/>
      <c r="W56" s="117"/>
      <c r="X56" s="117"/>
      <c r="Y56" s="117"/>
    </row>
    <row r="57" spans="1:25" ht="24.75" customHeight="1">
      <c r="A57" s="4" t="s">
        <v>5</v>
      </c>
      <c r="B57" s="9">
        <v>6.46</v>
      </c>
      <c r="C57" s="9">
        <v>11.6</v>
      </c>
      <c r="D57" s="9">
        <f t="shared" si="1"/>
        <v>305.2631578947368</v>
      </c>
      <c r="E57" s="9">
        <v>6.49</v>
      </c>
      <c r="F57" s="9">
        <v>13.5</v>
      </c>
      <c r="G57" s="9">
        <f t="shared" si="2"/>
        <v>353.62095531587056</v>
      </c>
      <c r="H57" s="9">
        <v>6.38</v>
      </c>
      <c r="I57" s="9">
        <v>9</v>
      </c>
      <c r="J57" s="9">
        <f t="shared" si="3"/>
        <v>239.81191222570533</v>
      </c>
      <c r="K57" s="5">
        <v>5.82</v>
      </c>
      <c r="L57" s="9">
        <v>7</v>
      </c>
      <c r="M57" s="9">
        <f t="shared" si="4"/>
        <v>204.46735395189003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</row>
    <row r="58" spans="1:25" ht="24.75" customHeight="1">
      <c r="A58" s="4" t="s">
        <v>6</v>
      </c>
      <c r="B58" s="5">
        <v>6.06</v>
      </c>
      <c r="C58" s="9">
        <v>14.6</v>
      </c>
      <c r="D58" s="9">
        <f t="shared" si="1"/>
        <v>409.5709570957096</v>
      </c>
      <c r="E58" s="5">
        <v>6.54</v>
      </c>
      <c r="F58" s="9">
        <v>14</v>
      </c>
      <c r="G58" s="9">
        <f t="shared" si="2"/>
        <v>363.914373088685</v>
      </c>
      <c r="H58" s="9">
        <v>6.45</v>
      </c>
      <c r="I58" s="9">
        <v>11</v>
      </c>
      <c r="J58" s="9">
        <f t="shared" si="3"/>
        <v>289.92248062015506</v>
      </c>
      <c r="K58" s="5">
        <v>6.45</v>
      </c>
      <c r="L58" s="9">
        <v>11.5</v>
      </c>
      <c r="M58" s="9">
        <f t="shared" si="4"/>
        <v>303.1007751937984</v>
      </c>
      <c r="N58" s="116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</row>
    <row r="59" spans="1:26" ht="24.75" customHeight="1">
      <c r="A59" s="11" t="s">
        <v>7</v>
      </c>
      <c r="B59" s="12">
        <f>SUM(B56:B58)</f>
        <v>20.02</v>
      </c>
      <c r="C59" s="12">
        <f>SUM(C56:C58)</f>
        <v>41.35</v>
      </c>
      <c r="D59" s="12">
        <f t="shared" si="1"/>
        <v>351.12387612387613</v>
      </c>
      <c r="E59" s="12">
        <f>SUM(E56:E58)</f>
        <v>20.45</v>
      </c>
      <c r="F59" s="12">
        <f>SUM(F56:F58)</f>
        <v>43.5</v>
      </c>
      <c r="G59" s="12">
        <f t="shared" si="2"/>
        <v>361.61369193154036</v>
      </c>
      <c r="H59" s="12">
        <f>SUM(H56:H58)</f>
        <v>20.099999999999998</v>
      </c>
      <c r="I59" s="12">
        <f>SUM(I56:I58)</f>
        <v>27.25</v>
      </c>
      <c r="J59" s="12">
        <f t="shared" si="3"/>
        <v>230.47263681592042</v>
      </c>
      <c r="K59" s="11">
        <v>17.89</v>
      </c>
      <c r="L59" s="12">
        <v>23.5</v>
      </c>
      <c r="M59" s="12">
        <f t="shared" si="4"/>
        <v>223.30911123532698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39"/>
    </row>
    <row r="60" spans="1:25" ht="24.75" customHeight="1">
      <c r="A60" s="4" t="s">
        <v>8</v>
      </c>
      <c r="B60" s="9">
        <v>14.1</v>
      </c>
      <c r="C60" s="9">
        <v>32.2</v>
      </c>
      <c r="D60" s="9">
        <f t="shared" si="1"/>
        <v>388.22695035461</v>
      </c>
      <c r="E60" s="9">
        <v>14.84</v>
      </c>
      <c r="F60" s="9">
        <v>34.25</v>
      </c>
      <c r="G60" s="9">
        <f t="shared" si="2"/>
        <v>392.35175202156336</v>
      </c>
      <c r="H60" s="9">
        <v>15.19</v>
      </c>
      <c r="I60" s="9">
        <v>42</v>
      </c>
      <c r="J60" s="9">
        <f t="shared" si="3"/>
        <v>470.04608294930875</v>
      </c>
      <c r="K60" s="5">
        <v>16.07</v>
      </c>
      <c r="L60" s="9">
        <v>47.5</v>
      </c>
      <c r="M60" s="9">
        <f t="shared" si="4"/>
        <v>502.4891101431238</v>
      </c>
      <c r="N60" s="116"/>
      <c r="O60" s="117"/>
      <c r="P60" s="117"/>
      <c r="Q60" s="116"/>
      <c r="R60" s="117"/>
      <c r="S60" s="117"/>
      <c r="T60" s="117"/>
      <c r="U60" s="117"/>
      <c r="V60" s="117"/>
      <c r="W60" s="117"/>
      <c r="X60" s="117"/>
      <c r="Y60" s="117"/>
    </row>
    <row r="61" spans="1:25" ht="24.75" customHeight="1">
      <c r="A61" s="4" t="s">
        <v>9</v>
      </c>
      <c r="B61" s="5">
        <v>30.65</v>
      </c>
      <c r="C61" s="9">
        <v>28.6</v>
      </c>
      <c r="D61" s="9">
        <f t="shared" si="1"/>
        <v>158.62969004893964</v>
      </c>
      <c r="E61" s="5">
        <v>30.85</v>
      </c>
      <c r="F61" s="9">
        <v>33</v>
      </c>
      <c r="G61" s="9">
        <f t="shared" si="2"/>
        <v>181.8476499189627</v>
      </c>
      <c r="H61" s="9">
        <v>31.39</v>
      </c>
      <c r="I61" s="9">
        <v>21.5</v>
      </c>
      <c r="J61" s="9">
        <f t="shared" si="3"/>
        <v>116.43835616438356</v>
      </c>
      <c r="K61" s="5">
        <v>31.99</v>
      </c>
      <c r="L61" s="9">
        <v>26.5</v>
      </c>
      <c r="M61" s="9">
        <f t="shared" si="4"/>
        <v>140.8252578930916</v>
      </c>
      <c r="N61" s="116"/>
      <c r="O61" s="117"/>
      <c r="P61" s="117"/>
      <c r="Q61" s="116"/>
      <c r="R61" s="117"/>
      <c r="S61" s="117"/>
      <c r="T61" s="117"/>
      <c r="U61" s="117"/>
      <c r="V61" s="117"/>
      <c r="W61" s="117"/>
      <c r="X61" s="117"/>
      <c r="Y61" s="117"/>
    </row>
    <row r="62" spans="1:25" ht="24.75" customHeight="1">
      <c r="A62" s="4" t="s">
        <v>10</v>
      </c>
      <c r="B62" s="5">
        <v>5.37</v>
      </c>
      <c r="C62" s="9">
        <v>14.85</v>
      </c>
      <c r="D62" s="9">
        <f t="shared" si="1"/>
        <v>470.1117318435754</v>
      </c>
      <c r="E62" s="5">
        <v>5.27</v>
      </c>
      <c r="F62" s="9">
        <v>18.75</v>
      </c>
      <c r="G62" s="9">
        <f t="shared" si="2"/>
        <v>604.8387096774194</v>
      </c>
      <c r="H62" s="9">
        <v>5.17</v>
      </c>
      <c r="I62" s="9">
        <v>22.5</v>
      </c>
      <c r="J62" s="9">
        <f t="shared" si="3"/>
        <v>739.8452611218569</v>
      </c>
      <c r="K62" s="5">
        <v>5.01</v>
      </c>
      <c r="L62" s="9">
        <v>18.75</v>
      </c>
      <c r="M62" s="9">
        <f t="shared" si="4"/>
        <v>636.2275449101796</v>
      </c>
      <c r="N62" s="116"/>
      <c r="O62" s="117"/>
      <c r="P62" s="117"/>
      <c r="Q62" s="116"/>
      <c r="R62" s="117"/>
      <c r="S62" s="117"/>
      <c r="T62" s="117"/>
      <c r="U62" s="117"/>
      <c r="V62" s="117"/>
      <c r="W62" s="117"/>
      <c r="X62" s="117"/>
      <c r="Y62" s="117"/>
    </row>
    <row r="63" spans="1:26" ht="24.75" customHeight="1">
      <c r="A63" s="11" t="s">
        <v>11</v>
      </c>
      <c r="B63" s="12">
        <f>SUM(B60:B62)</f>
        <v>50.12</v>
      </c>
      <c r="C63" s="12">
        <f>SUM(C60:C62)</f>
        <v>75.65</v>
      </c>
      <c r="D63" s="12">
        <f t="shared" si="1"/>
        <v>256.5941739824422</v>
      </c>
      <c r="E63" s="12">
        <f>SUM(E60:E62)</f>
        <v>50.959999999999994</v>
      </c>
      <c r="F63" s="12">
        <f>SUM(F60:F62)</f>
        <v>86</v>
      </c>
      <c r="G63" s="12">
        <f t="shared" si="2"/>
        <v>286.89167974882264</v>
      </c>
      <c r="H63" s="12">
        <f>SUM(H60:H62)</f>
        <v>51.75</v>
      </c>
      <c r="I63" s="12">
        <f>SUM(I60:I62)</f>
        <v>86</v>
      </c>
      <c r="J63" s="12">
        <f t="shared" si="3"/>
        <v>282.512077294686</v>
      </c>
      <c r="K63" s="11">
        <v>53.07</v>
      </c>
      <c r="L63" s="11">
        <v>92.75</v>
      </c>
      <c r="M63" s="12">
        <f t="shared" si="4"/>
        <v>297.10759374411157</v>
      </c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39"/>
    </row>
    <row r="64" spans="1:25" ht="24.75" customHeight="1">
      <c r="A64" s="4" t="s">
        <v>12</v>
      </c>
      <c r="B64" s="5">
        <v>10.57</v>
      </c>
      <c r="C64" s="9">
        <v>28.5</v>
      </c>
      <c r="D64" s="9">
        <f t="shared" si="1"/>
        <v>458.3727530747398</v>
      </c>
      <c r="E64" s="5">
        <v>10.07</v>
      </c>
      <c r="F64" s="9">
        <v>26.5</v>
      </c>
      <c r="G64" s="9">
        <f t="shared" si="2"/>
        <v>447.36842105263156</v>
      </c>
      <c r="H64" s="9">
        <v>8.98</v>
      </c>
      <c r="I64" s="9">
        <v>25.5</v>
      </c>
      <c r="J64" s="9">
        <f t="shared" si="3"/>
        <v>482.739420935412</v>
      </c>
      <c r="K64" s="5">
        <v>12.78</v>
      </c>
      <c r="L64" s="9">
        <v>25</v>
      </c>
      <c r="M64" s="9">
        <f t="shared" si="4"/>
        <v>332.55086071987483</v>
      </c>
      <c r="N64" s="116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</row>
    <row r="65" spans="1:25" ht="24.75" customHeight="1">
      <c r="A65" s="4" t="s">
        <v>13</v>
      </c>
      <c r="B65" s="5">
        <v>6.74</v>
      </c>
      <c r="C65" s="5">
        <v>10.45</v>
      </c>
      <c r="D65" s="9">
        <f t="shared" si="1"/>
        <v>263.57566765578633</v>
      </c>
      <c r="E65" s="9">
        <v>6.68</v>
      </c>
      <c r="F65" s="9">
        <v>9</v>
      </c>
      <c r="G65" s="9">
        <f t="shared" si="2"/>
        <v>229.04191616766468</v>
      </c>
      <c r="H65" s="9">
        <v>5.18</v>
      </c>
      <c r="I65" s="9">
        <v>7.5</v>
      </c>
      <c r="J65" s="9">
        <f t="shared" si="3"/>
        <v>246.13899613899616</v>
      </c>
      <c r="K65" s="5">
        <v>6.08</v>
      </c>
      <c r="L65" s="9">
        <v>8.75</v>
      </c>
      <c r="M65" s="9">
        <f t="shared" si="4"/>
        <v>244.6546052631579</v>
      </c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</row>
    <row r="66" spans="1:25" ht="24.75" customHeight="1">
      <c r="A66" s="4" t="s">
        <v>14</v>
      </c>
      <c r="B66" s="5">
        <v>2.65</v>
      </c>
      <c r="C66" s="9">
        <v>6</v>
      </c>
      <c r="D66" s="9">
        <f t="shared" si="1"/>
        <v>384.9056603773585</v>
      </c>
      <c r="E66" s="9">
        <v>2.6</v>
      </c>
      <c r="F66" s="9">
        <v>5.5</v>
      </c>
      <c r="G66" s="9">
        <f t="shared" si="2"/>
        <v>359.6153846153846</v>
      </c>
      <c r="H66" s="9">
        <v>2.47</v>
      </c>
      <c r="I66" s="9">
        <v>5</v>
      </c>
      <c r="J66" s="9">
        <f t="shared" si="3"/>
        <v>344.12955465587044</v>
      </c>
      <c r="K66" s="5">
        <v>2.43</v>
      </c>
      <c r="L66" s="9">
        <v>5.5</v>
      </c>
      <c r="M66" s="9">
        <f t="shared" si="4"/>
        <v>384.7736625514403</v>
      </c>
      <c r="N66" s="116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</row>
    <row r="67" spans="1:26" ht="24.75" customHeight="1">
      <c r="A67" s="11" t="s">
        <v>15</v>
      </c>
      <c r="B67" s="11">
        <f>SUM(B64:B66)</f>
        <v>19.96</v>
      </c>
      <c r="C67" s="12">
        <f>SUM(C64:C66)</f>
        <v>44.95</v>
      </c>
      <c r="D67" s="12">
        <f t="shared" si="1"/>
        <v>382.8406813627255</v>
      </c>
      <c r="E67" s="12">
        <f>SUM(E64:E66)</f>
        <v>19.35</v>
      </c>
      <c r="F67" s="12">
        <f>SUM(F64:F66)</f>
        <v>41</v>
      </c>
      <c r="G67" s="12">
        <f t="shared" si="2"/>
        <v>360.2067183462532</v>
      </c>
      <c r="H67" s="12">
        <f>SUM(H64:H66)</f>
        <v>16.63</v>
      </c>
      <c r="I67" s="12">
        <f>SUM(I64:I66)</f>
        <v>38</v>
      </c>
      <c r="J67" s="12">
        <f t="shared" si="3"/>
        <v>388.4546001202646</v>
      </c>
      <c r="K67" s="11">
        <v>21.29</v>
      </c>
      <c r="L67" s="11">
        <v>39.25</v>
      </c>
      <c r="M67" s="12">
        <f t="shared" si="4"/>
        <v>313.4100516674495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39"/>
    </row>
    <row r="68" spans="1:25" ht="24.75" customHeight="1">
      <c r="A68" s="4" t="s">
        <v>16</v>
      </c>
      <c r="B68" s="5">
        <v>0.53</v>
      </c>
      <c r="C68" s="5">
        <v>1.25</v>
      </c>
      <c r="D68" s="9">
        <f>C68*170/B68</f>
        <v>400.9433962264151</v>
      </c>
      <c r="E68" s="5">
        <v>0.46</v>
      </c>
      <c r="F68" s="9">
        <v>1</v>
      </c>
      <c r="G68" s="9">
        <f t="shared" si="2"/>
        <v>369.5652173913043</v>
      </c>
      <c r="H68" s="9">
        <v>0.56</v>
      </c>
      <c r="I68" s="9">
        <v>1</v>
      </c>
      <c r="J68" s="9">
        <f t="shared" si="3"/>
        <v>303.57142857142856</v>
      </c>
      <c r="K68" s="5">
        <v>0.62</v>
      </c>
      <c r="L68" s="5">
        <v>1.25</v>
      </c>
      <c r="M68" s="9">
        <f t="shared" si="4"/>
        <v>342.741935483871</v>
      </c>
      <c r="N68" s="116"/>
      <c r="O68" s="117"/>
      <c r="P68" s="117"/>
      <c r="Q68" s="116"/>
      <c r="R68" s="117"/>
      <c r="S68" s="117"/>
      <c r="T68" s="117"/>
      <c r="U68" s="117"/>
      <c r="V68" s="117"/>
      <c r="W68" s="117"/>
      <c r="X68" s="117"/>
      <c r="Y68" s="117"/>
    </row>
    <row r="69" spans="1:26" ht="24.75" customHeight="1">
      <c r="A69" s="11" t="s">
        <v>17</v>
      </c>
      <c r="B69" s="11">
        <v>90.63</v>
      </c>
      <c r="C69" s="12">
        <v>164.2</v>
      </c>
      <c r="D69" s="12">
        <f t="shared" si="1"/>
        <v>307.9995586450402</v>
      </c>
      <c r="E69" s="12">
        <f>E59+E63+E67+E68</f>
        <v>91.21999999999998</v>
      </c>
      <c r="F69" s="12">
        <f>F59+F63+F67+F68</f>
        <v>171.5</v>
      </c>
      <c r="G69" s="12">
        <f t="shared" si="2"/>
        <v>319.6119272089455</v>
      </c>
      <c r="H69" s="12">
        <v>89.04</v>
      </c>
      <c r="I69" s="12">
        <v>152.25</v>
      </c>
      <c r="J69" s="12">
        <f t="shared" si="3"/>
        <v>290.6839622641509</v>
      </c>
      <c r="K69" s="11">
        <v>92.87</v>
      </c>
      <c r="L69" s="12">
        <v>156.75</v>
      </c>
      <c r="M69" s="12">
        <f t="shared" si="4"/>
        <v>286.9333476903198</v>
      </c>
      <c r="N69" s="41"/>
      <c r="O69" s="42"/>
      <c r="P69" s="42"/>
      <c r="Q69" s="41"/>
      <c r="R69" s="42"/>
      <c r="S69" s="42"/>
      <c r="T69" s="42"/>
      <c r="U69" s="42"/>
      <c r="V69" s="42"/>
      <c r="W69" s="42"/>
      <c r="X69" s="42"/>
      <c r="Y69" s="42"/>
      <c r="Z69" s="39"/>
    </row>
    <row r="70" spans="1:25" ht="24.75" customHeight="1">
      <c r="A70" s="23" t="s">
        <v>18</v>
      </c>
      <c r="B70" s="9"/>
      <c r="C70" s="9">
        <v>6</v>
      </c>
      <c r="D70" s="5"/>
      <c r="E70" s="9"/>
      <c r="F70" s="9">
        <v>6.4</v>
      </c>
      <c r="G70" s="9"/>
      <c r="H70" s="9"/>
      <c r="I70" s="9">
        <v>5.75</v>
      </c>
      <c r="J70" s="9"/>
      <c r="K70" s="5"/>
      <c r="L70" s="9">
        <v>8.25</v>
      </c>
      <c r="M70" s="9"/>
      <c r="N70" s="116"/>
      <c r="O70" s="117"/>
      <c r="P70" s="117"/>
      <c r="Q70" s="116"/>
      <c r="R70" s="118"/>
      <c r="S70" s="116"/>
      <c r="T70" s="117"/>
      <c r="U70" s="118"/>
      <c r="V70" s="116"/>
      <c r="W70" s="117"/>
      <c r="X70" s="118"/>
      <c r="Y70" s="116"/>
    </row>
    <row r="71" spans="1:25" ht="24.75" customHeight="1">
      <c r="A71" s="23" t="s">
        <v>19</v>
      </c>
      <c r="B71" s="5"/>
      <c r="C71" s="9"/>
      <c r="D71" s="5"/>
      <c r="E71" s="5"/>
      <c r="F71" s="5"/>
      <c r="G71" s="9"/>
      <c r="H71" s="9"/>
      <c r="I71" s="9"/>
      <c r="J71" s="9"/>
      <c r="K71" s="5"/>
      <c r="L71" s="9"/>
      <c r="M71" s="9"/>
      <c r="N71" s="116"/>
      <c r="O71" s="116"/>
      <c r="P71" s="117"/>
      <c r="Q71" s="116"/>
      <c r="R71" s="116"/>
      <c r="S71" s="116"/>
      <c r="T71" s="117"/>
      <c r="U71" s="116"/>
      <c r="V71" s="116"/>
      <c r="W71" s="117"/>
      <c r="X71" s="116"/>
      <c r="Y71" s="116"/>
    </row>
    <row r="72" spans="1:25" ht="24.75" customHeight="1">
      <c r="A72" s="23" t="s">
        <v>20</v>
      </c>
      <c r="B72" s="5"/>
      <c r="C72" s="9"/>
      <c r="D72" s="5"/>
      <c r="E72" s="5"/>
      <c r="F72" s="5"/>
      <c r="G72" s="9"/>
      <c r="H72" s="9"/>
      <c r="I72" s="9"/>
      <c r="J72" s="9"/>
      <c r="K72" s="5"/>
      <c r="L72" s="9"/>
      <c r="M72" s="9"/>
      <c r="N72" s="116"/>
      <c r="O72" s="116"/>
      <c r="P72" s="117"/>
      <c r="Q72" s="116"/>
      <c r="R72" s="116"/>
      <c r="S72" s="116"/>
      <c r="T72" s="117"/>
      <c r="U72" s="116"/>
      <c r="V72" s="116"/>
      <c r="W72" s="117"/>
      <c r="X72" s="116"/>
      <c r="Y72" s="116"/>
    </row>
    <row r="73" spans="1:26" ht="24.75" customHeight="1">
      <c r="A73" s="11" t="s">
        <v>21</v>
      </c>
      <c r="B73" s="11">
        <v>90.63</v>
      </c>
      <c r="C73" s="12">
        <f>SUM(C69:C72)</f>
        <v>170.2</v>
      </c>
      <c r="D73" s="12">
        <v>319.25</v>
      </c>
      <c r="E73" s="11">
        <v>91.22</v>
      </c>
      <c r="F73" s="12">
        <f>SUM(F69:F72)</f>
        <v>177.9</v>
      </c>
      <c r="G73" s="12">
        <f>F73*170/E73</f>
        <v>331.5391361543521</v>
      </c>
      <c r="H73" s="12">
        <v>89.04</v>
      </c>
      <c r="I73" s="12">
        <v>158</v>
      </c>
      <c r="J73" s="12">
        <f>I73*170/H73</f>
        <v>301.66217430368374</v>
      </c>
      <c r="K73" s="11">
        <v>92.87</v>
      </c>
      <c r="L73" s="12">
        <v>165</v>
      </c>
      <c r="M73" s="12">
        <f t="shared" si="4"/>
        <v>302.0351028319156</v>
      </c>
      <c r="N73" s="41"/>
      <c r="O73" s="42"/>
      <c r="P73" s="42"/>
      <c r="Q73" s="41"/>
      <c r="R73" s="42"/>
      <c r="S73" s="42"/>
      <c r="T73" s="42"/>
      <c r="U73" s="42"/>
      <c r="V73" s="42"/>
      <c r="W73" s="42"/>
      <c r="X73" s="42"/>
      <c r="Y73" s="42"/>
      <c r="Z73" s="39"/>
    </row>
    <row r="75" ht="20.25">
      <c r="M75" s="87"/>
    </row>
    <row r="76" ht="18">
      <c r="E76" s="56" t="s">
        <v>65</v>
      </c>
    </row>
    <row r="78" spans="1:13" ht="15" customHeight="1">
      <c r="A78" s="44"/>
      <c r="B78" s="45"/>
      <c r="C78" s="45"/>
      <c r="D78" s="45"/>
      <c r="E78" s="45"/>
      <c r="F78" s="45"/>
      <c r="G78" s="45"/>
      <c r="H78" s="45"/>
      <c r="I78" s="45"/>
      <c r="J78" s="43" t="s">
        <v>23</v>
      </c>
      <c r="K78" s="46"/>
      <c r="L78" s="46"/>
      <c r="M78" s="47"/>
    </row>
    <row r="79" spans="1:13" ht="15" customHeight="1">
      <c r="A79" s="44"/>
      <c r="B79" s="45"/>
      <c r="C79" s="45"/>
      <c r="D79" s="45"/>
      <c r="E79" s="45"/>
      <c r="F79" s="45"/>
      <c r="G79" s="45"/>
      <c r="H79" s="45"/>
      <c r="I79" s="45"/>
      <c r="J79" s="43" t="s">
        <v>24</v>
      </c>
      <c r="K79" s="46"/>
      <c r="L79" s="46"/>
      <c r="M79" s="47"/>
    </row>
    <row r="80" spans="1:13" ht="15" customHeight="1">
      <c r="A80" s="44"/>
      <c r="B80" s="45"/>
      <c r="C80" s="45"/>
      <c r="D80" s="45"/>
      <c r="E80" s="45"/>
      <c r="F80" s="45"/>
      <c r="G80" s="45"/>
      <c r="H80" s="45"/>
      <c r="I80" s="45"/>
      <c r="J80" s="43" t="s">
        <v>25</v>
      </c>
      <c r="K80" s="46"/>
      <c r="L80" s="46"/>
      <c r="M80" s="47"/>
    </row>
    <row r="81" spans="1:13" ht="15.75">
      <c r="A81" s="140" t="s">
        <v>0</v>
      </c>
      <c r="B81" s="142" t="s">
        <v>31</v>
      </c>
      <c r="C81" s="143"/>
      <c r="D81" s="144"/>
      <c r="E81" s="142" t="s">
        <v>32</v>
      </c>
      <c r="F81" s="143"/>
      <c r="G81" s="144"/>
      <c r="H81" s="142" t="s">
        <v>33</v>
      </c>
      <c r="I81" s="143"/>
      <c r="J81" s="144"/>
      <c r="K81" s="142" t="s">
        <v>34</v>
      </c>
      <c r="L81" s="143"/>
      <c r="M81" s="144"/>
    </row>
    <row r="82" spans="1:13" ht="15" customHeight="1">
      <c r="A82" s="141"/>
      <c r="B82" s="59" t="s">
        <v>1</v>
      </c>
      <c r="C82" s="60" t="s">
        <v>2</v>
      </c>
      <c r="D82" s="58" t="s">
        <v>3</v>
      </c>
      <c r="E82" s="60" t="s">
        <v>1</v>
      </c>
      <c r="F82" s="60" t="s">
        <v>2</v>
      </c>
      <c r="G82" s="58" t="s">
        <v>3</v>
      </c>
      <c r="H82" s="60" t="s">
        <v>1</v>
      </c>
      <c r="I82" s="60" t="s">
        <v>2</v>
      </c>
      <c r="J82" s="58" t="s">
        <v>3</v>
      </c>
      <c r="K82" s="59" t="s">
        <v>1</v>
      </c>
      <c r="L82" s="61" t="s">
        <v>2</v>
      </c>
      <c r="M82" s="59" t="s">
        <v>3</v>
      </c>
    </row>
    <row r="83" spans="1:13" ht="24.75" customHeight="1">
      <c r="A83" s="4" t="s">
        <v>4</v>
      </c>
      <c r="B83" s="5">
        <v>4.75</v>
      </c>
      <c r="C83" s="9">
        <v>7.85</v>
      </c>
      <c r="D83" s="9">
        <f aca="true" t="shared" si="5" ref="D83:D100">C83*170/B83</f>
        <v>280.94736842105266</v>
      </c>
      <c r="E83" s="5">
        <v>4.74</v>
      </c>
      <c r="F83" s="9">
        <v>9.5</v>
      </c>
      <c r="G83" s="9">
        <f aca="true" t="shared" si="6" ref="G83:G94">F83*170/E83</f>
        <v>340.71729957805906</v>
      </c>
      <c r="H83" s="9">
        <v>6</v>
      </c>
      <c r="I83" s="9">
        <v>9.25</v>
      </c>
      <c r="J83" s="9">
        <f aca="true" t="shared" si="7" ref="J83:J96">I83*170/H83</f>
        <v>262.0833333333333</v>
      </c>
      <c r="K83" s="9">
        <v>4.49</v>
      </c>
      <c r="L83" s="9">
        <v>7.5</v>
      </c>
      <c r="M83" s="9">
        <f>L83*170/K83</f>
        <v>283.9643652561247</v>
      </c>
    </row>
    <row r="84" spans="1:13" ht="24.75" customHeight="1">
      <c r="A84" s="4" t="s">
        <v>5</v>
      </c>
      <c r="B84" s="9">
        <v>5.46</v>
      </c>
      <c r="C84" s="9">
        <v>10.65</v>
      </c>
      <c r="D84" s="9">
        <f t="shared" si="5"/>
        <v>331.5934065934066</v>
      </c>
      <c r="E84" s="9">
        <v>5.55</v>
      </c>
      <c r="F84" s="9">
        <v>10</v>
      </c>
      <c r="G84" s="9">
        <f t="shared" si="6"/>
        <v>306.30630630630634</v>
      </c>
      <c r="H84" s="9">
        <v>6.1</v>
      </c>
      <c r="I84" s="9">
        <v>5.5</v>
      </c>
      <c r="J84" s="9">
        <f t="shared" si="7"/>
        <v>153.27868852459017</v>
      </c>
      <c r="K84" s="9">
        <v>5.19</v>
      </c>
      <c r="L84" s="9">
        <v>8.75</v>
      </c>
      <c r="M84" s="9">
        <f aca="true" t="shared" si="8" ref="M84:M96">L84*170/K84</f>
        <v>286.60886319845855</v>
      </c>
    </row>
    <row r="85" spans="1:13" ht="24.75" customHeight="1">
      <c r="A85" s="4" t="s">
        <v>6</v>
      </c>
      <c r="B85" s="5">
        <v>5.83</v>
      </c>
      <c r="C85" s="9">
        <v>13</v>
      </c>
      <c r="D85" s="9">
        <f t="shared" si="5"/>
        <v>379.07375643224697</v>
      </c>
      <c r="E85" s="9">
        <v>5.1</v>
      </c>
      <c r="F85" s="9">
        <v>10.75</v>
      </c>
      <c r="G85" s="9">
        <f t="shared" si="6"/>
        <v>358.33333333333337</v>
      </c>
      <c r="H85" s="9">
        <v>3.47</v>
      </c>
      <c r="I85" s="9">
        <v>7</v>
      </c>
      <c r="J85" s="9">
        <f t="shared" si="7"/>
        <v>342.9394812680115</v>
      </c>
      <c r="K85" s="9">
        <v>3.86</v>
      </c>
      <c r="L85" s="9">
        <v>5</v>
      </c>
      <c r="M85" s="9">
        <f t="shared" si="8"/>
        <v>220.20725388601036</v>
      </c>
    </row>
    <row r="86" spans="1:13" ht="24.75" customHeight="1">
      <c r="A86" s="11" t="s">
        <v>7</v>
      </c>
      <c r="B86" s="12">
        <f>SUM(B83:B85)</f>
        <v>16.04</v>
      </c>
      <c r="C86" s="12">
        <f>SUM(C83:C85)</f>
        <v>31.5</v>
      </c>
      <c r="D86" s="12">
        <f t="shared" si="5"/>
        <v>333.852867830424</v>
      </c>
      <c r="E86" s="12">
        <f>SUM(E83:E85)</f>
        <v>15.389999999999999</v>
      </c>
      <c r="F86" s="12">
        <f>SUM(F83:F85)</f>
        <v>30.25</v>
      </c>
      <c r="G86" s="12">
        <f t="shared" si="6"/>
        <v>334.1455490578298</v>
      </c>
      <c r="H86" s="12">
        <f>SUM(H83:H85)</f>
        <v>15.57</v>
      </c>
      <c r="I86" s="12">
        <f>SUM(I83:I85)</f>
        <v>21.75</v>
      </c>
      <c r="J86" s="12">
        <f t="shared" si="7"/>
        <v>237.47591522157995</v>
      </c>
      <c r="K86" s="12">
        <v>13.54</v>
      </c>
      <c r="L86" s="12">
        <v>21.25</v>
      </c>
      <c r="M86" s="12">
        <f t="shared" si="8"/>
        <v>266.80206794682425</v>
      </c>
    </row>
    <row r="87" spans="1:13" ht="24.75" customHeight="1">
      <c r="A87" s="4" t="s">
        <v>8</v>
      </c>
      <c r="B87" s="5">
        <v>15.39</v>
      </c>
      <c r="C87" s="9">
        <v>27.5</v>
      </c>
      <c r="D87" s="9">
        <f t="shared" si="5"/>
        <v>303.7686809616634</v>
      </c>
      <c r="E87" s="5">
        <v>16.15</v>
      </c>
      <c r="F87" s="9">
        <v>23.75</v>
      </c>
      <c r="G87" s="9">
        <f t="shared" si="6"/>
        <v>250.00000000000003</v>
      </c>
      <c r="H87" s="9">
        <v>16.87</v>
      </c>
      <c r="I87" s="9">
        <v>32.5</v>
      </c>
      <c r="J87" s="9">
        <f t="shared" si="7"/>
        <v>327.50444576170713</v>
      </c>
      <c r="K87" s="9">
        <v>16.34</v>
      </c>
      <c r="L87" s="9">
        <v>30.5</v>
      </c>
      <c r="M87" s="9">
        <f t="shared" si="8"/>
        <v>317.31946144430844</v>
      </c>
    </row>
    <row r="88" spans="1:13" ht="24.75" customHeight="1">
      <c r="A88" s="4" t="s">
        <v>9</v>
      </c>
      <c r="B88" s="5">
        <v>32.54</v>
      </c>
      <c r="C88" s="9">
        <v>38</v>
      </c>
      <c r="D88" s="9">
        <f t="shared" si="5"/>
        <v>198.52489244007376</v>
      </c>
      <c r="E88" s="5">
        <v>30.77</v>
      </c>
      <c r="F88" s="9">
        <v>18.25</v>
      </c>
      <c r="G88" s="9">
        <f t="shared" si="6"/>
        <v>100.82872928176796</v>
      </c>
      <c r="H88" s="9">
        <v>29.8</v>
      </c>
      <c r="I88" s="9">
        <v>34.25</v>
      </c>
      <c r="J88" s="9">
        <f t="shared" si="7"/>
        <v>195.38590604026845</v>
      </c>
      <c r="K88" s="9">
        <v>28</v>
      </c>
      <c r="L88" s="9">
        <v>26</v>
      </c>
      <c r="M88" s="9">
        <f t="shared" si="8"/>
        <v>157.85714285714286</v>
      </c>
    </row>
    <row r="89" spans="1:13" ht="24.75" customHeight="1">
      <c r="A89" s="4" t="s">
        <v>10</v>
      </c>
      <c r="B89" s="5">
        <v>5.25</v>
      </c>
      <c r="C89" s="9">
        <v>15.5</v>
      </c>
      <c r="D89" s="9">
        <f t="shared" si="5"/>
        <v>501.9047619047619</v>
      </c>
      <c r="E89" s="5">
        <v>5.06</v>
      </c>
      <c r="F89" s="9">
        <v>19.25</v>
      </c>
      <c r="G89" s="9">
        <f t="shared" si="6"/>
        <v>646.7391304347826</v>
      </c>
      <c r="H89" s="9">
        <v>6.23</v>
      </c>
      <c r="I89" s="9">
        <v>20</v>
      </c>
      <c r="J89" s="15">
        <f t="shared" si="7"/>
        <v>545.7463884430176</v>
      </c>
      <c r="K89" s="9">
        <v>5.45</v>
      </c>
      <c r="L89" s="9">
        <v>18</v>
      </c>
      <c r="M89" s="9">
        <f t="shared" si="8"/>
        <v>561.4678899082569</v>
      </c>
    </row>
    <row r="90" spans="1:13" ht="24.75" customHeight="1">
      <c r="A90" s="11" t="s">
        <v>11</v>
      </c>
      <c r="B90" s="11">
        <f>SUM(B87:B89)</f>
        <v>53.18</v>
      </c>
      <c r="C90" s="12">
        <f>SUM(C87:C89)</f>
        <v>81</v>
      </c>
      <c r="D90" s="12">
        <f t="shared" si="5"/>
        <v>258.9319292967281</v>
      </c>
      <c r="E90" s="12">
        <f>SUM(E87:E89)</f>
        <v>51.980000000000004</v>
      </c>
      <c r="F90" s="12">
        <f>SUM(F87:F89)</f>
        <v>61.25</v>
      </c>
      <c r="G90" s="12">
        <f t="shared" si="6"/>
        <v>200.31742978068488</v>
      </c>
      <c r="H90" s="12">
        <f>SUM(H87:H89)</f>
        <v>52.900000000000006</v>
      </c>
      <c r="I90" s="12">
        <f>SUM(I87:I89)</f>
        <v>86.75</v>
      </c>
      <c r="J90" s="16">
        <f t="shared" si="7"/>
        <v>278.7807183364839</v>
      </c>
      <c r="K90" s="12">
        <v>49.79</v>
      </c>
      <c r="L90" s="12">
        <v>74.5</v>
      </c>
      <c r="M90" s="12">
        <f t="shared" si="8"/>
        <v>254.3683470576421</v>
      </c>
    </row>
    <row r="91" spans="1:13" ht="24.75" customHeight="1">
      <c r="A91" s="4" t="s">
        <v>12</v>
      </c>
      <c r="B91" s="5">
        <v>10.39</v>
      </c>
      <c r="C91" s="9">
        <v>22.5</v>
      </c>
      <c r="D91" s="9">
        <f t="shared" si="5"/>
        <v>368.1424446583253</v>
      </c>
      <c r="E91" s="9">
        <v>10.22</v>
      </c>
      <c r="F91" s="9">
        <v>25.25</v>
      </c>
      <c r="G91" s="9">
        <f t="shared" si="6"/>
        <v>420.0097847358121</v>
      </c>
      <c r="H91" s="9">
        <v>10.02</v>
      </c>
      <c r="I91" s="9">
        <v>26.75</v>
      </c>
      <c r="J91" s="9">
        <f t="shared" si="7"/>
        <v>453.8423153692615</v>
      </c>
      <c r="K91" s="9">
        <v>8.03</v>
      </c>
      <c r="L91" s="9">
        <v>19.75</v>
      </c>
      <c r="M91" s="9">
        <f t="shared" si="8"/>
        <v>418.11955168119556</v>
      </c>
    </row>
    <row r="92" spans="1:13" ht="24.75" customHeight="1">
      <c r="A92" s="4" t="s">
        <v>13</v>
      </c>
      <c r="B92" s="9">
        <v>5.4</v>
      </c>
      <c r="C92" s="9">
        <v>7</v>
      </c>
      <c r="D92" s="9">
        <f t="shared" si="5"/>
        <v>220.37037037037035</v>
      </c>
      <c r="E92" s="9">
        <v>5.6</v>
      </c>
      <c r="F92" s="9">
        <v>7.75</v>
      </c>
      <c r="G92" s="9">
        <f t="shared" si="6"/>
        <v>235.26785714285717</v>
      </c>
      <c r="H92" s="9">
        <v>5.91</v>
      </c>
      <c r="I92" s="9">
        <v>7</v>
      </c>
      <c r="J92" s="9">
        <f t="shared" si="7"/>
        <v>201.35363790186125</v>
      </c>
      <c r="K92" s="9">
        <v>3.93</v>
      </c>
      <c r="L92" s="9">
        <v>5</v>
      </c>
      <c r="M92" s="9">
        <f t="shared" si="8"/>
        <v>216.28498727735368</v>
      </c>
    </row>
    <row r="93" spans="1:13" ht="24.75" customHeight="1">
      <c r="A93" s="4" t="s">
        <v>14</v>
      </c>
      <c r="B93" s="5">
        <v>1.85</v>
      </c>
      <c r="C93" s="9">
        <v>5.5</v>
      </c>
      <c r="D93" s="9">
        <f t="shared" si="5"/>
        <v>505.40540540540536</v>
      </c>
      <c r="E93" s="9">
        <v>1.93</v>
      </c>
      <c r="F93" s="9">
        <v>5.5</v>
      </c>
      <c r="G93" s="9">
        <f t="shared" si="6"/>
        <v>484.4559585492228</v>
      </c>
      <c r="H93" s="9">
        <v>2</v>
      </c>
      <c r="I93" s="9">
        <v>5.5</v>
      </c>
      <c r="J93" s="9">
        <f t="shared" si="7"/>
        <v>467.5</v>
      </c>
      <c r="K93" s="9">
        <v>0.85</v>
      </c>
      <c r="L93" s="9">
        <v>3</v>
      </c>
      <c r="M93" s="9">
        <f t="shared" si="8"/>
        <v>600</v>
      </c>
    </row>
    <row r="94" spans="1:13" ht="24.75" customHeight="1">
      <c r="A94" s="11" t="s">
        <v>15</v>
      </c>
      <c r="B94" s="12">
        <f>SUM(B91:B93)</f>
        <v>17.64</v>
      </c>
      <c r="C94" s="12">
        <f>SUM(C91:C93)</f>
        <v>35</v>
      </c>
      <c r="D94" s="12">
        <f t="shared" si="5"/>
        <v>337.3015873015873</v>
      </c>
      <c r="E94" s="12">
        <f>SUM(E91:E93)</f>
        <v>17.75</v>
      </c>
      <c r="F94" s="12">
        <f>SUM(F91:F93)</f>
        <v>38.5</v>
      </c>
      <c r="G94" s="12">
        <f t="shared" si="6"/>
        <v>368.7323943661972</v>
      </c>
      <c r="H94" s="12">
        <f>SUM(H91:H93)</f>
        <v>17.93</v>
      </c>
      <c r="I94" s="12">
        <v>38.75</v>
      </c>
      <c r="J94" s="12">
        <f t="shared" si="7"/>
        <v>367.4010039040714</v>
      </c>
      <c r="K94" s="12">
        <v>12.81</v>
      </c>
      <c r="L94" s="12">
        <v>27.75</v>
      </c>
      <c r="M94" s="12">
        <f t="shared" si="8"/>
        <v>368.2669789227166</v>
      </c>
    </row>
    <row r="95" spans="1:13" ht="24.75" customHeight="1">
      <c r="A95" s="4" t="s">
        <v>16</v>
      </c>
      <c r="B95" s="5">
        <v>0.45</v>
      </c>
      <c r="C95" s="9">
        <v>1.5</v>
      </c>
      <c r="D95" s="9">
        <f t="shared" si="5"/>
        <v>566.6666666666666</v>
      </c>
      <c r="E95" s="5">
        <v>0.64</v>
      </c>
      <c r="F95" s="9">
        <v>1</v>
      </c>
      <c r="G95" s="9">
        <f>F95*170/E95</f>
        <v>265.625</v>
      </c>
      <c r="H95" s="9">
        <v>0.9</v>
      </c>
      <c r="I95" s="9">
        <v>0.75</v>
      </c>
      <c r="J95" s="9">
        <f t="shared" si="7"/>
        <v>141.66666666666666</v>
      </c>
      <c r="K95" s="9">
        <v>0.53</v>
      </c>
      <c r="L95" s="9">
        <v>1</v>
      </c>
      <c r="M95" s="9">
        <f t="shared" si="8"/>
        <v>320.75471698113205</v>
      </c>
    </row>
    <row r="96" spans="1:13" ht="24.75" customHeight="1">
      <c r="A96" s="11" t="s">
        <v>17</v>
      </c>
      <c r="B96" s="11">
        <v>87.31</v>
      </c>
      <c r="C96" s="12">
        <v>149</v>
      </c>
      <c r="D96" s="12">
        <f t="shared" si="5"/>
        <v>290.1156797617684</v>
      </c>
      <c r="E96" s="11">
        <v>85.76</v>
      </c>
      <c r="F96" s="12">
        <v>131</v>
      </c>
      <c r="G96" s="12">
        <f>F96*170/E96</f>
        <v>259.67817164179104</v>
      </c>
      <c r="H96" s="12">
        <v>87.3</v>
      </c>
      <c r="I96" s="12">
        <v>148</v>
      </c>
      <c r="J96" s="12">
        <f t="shared" si="7"/>
        <v>288.2016036655212</v>
      </c>
      <c r="K96" s="12">
        <v>76.67</v>
      </c>
      <c r="L96" s="12">
        <v>124.5</v>
      </c>
      <c r="M96" s="12">
        <f t="shared" si="8"/>
        <v>276.05321507760533</v>
      </c>
    </row>
    <row r="97" spans="1:13" ht="18.75" customHeight="1">
      <c r="A97" s="4" t="s">
        <v>18</v>
      </c>
      <c r="B97" s="17"/>
      <c r="C97" s="18">
        <v>7</v>
      </c>
      <c r="D97" s="19"/>
      <c r="E97" s="17"/>
      <c r="F97" s="20">
        <v>9</v>
      </c>
      <c r="G97" s="21"/>
      <c r="H97" s="22"/>
      <c r="I97" s="20">
        <v>10</v>
      </c>
      <c r="J97" s="21"/>
      <c r="K97" s="21"/>
      <c r="L97" s="19">
        <v>11.5</v>
      </c>
      <c r="M97" s="21"/>
    </row>
    <row r="98" spans="1:13" ht="18.75" customHeight="1">
      <c r="A98" s="4" t="s">
        <v>19</v>
      </c>
      <c r="B98" s="17"/>
      <c r="C98" s="23"/>
      <c r="D98" s="24"/>
      <c r="E98" s="17"/>
      <c r="F98" s="4"/>
      <c r="G98" s="4"/>
      <c r="H98" s="22"/>
      <c r="I98" s="4"/>
      <c r="J98" s="23"/>
      <c r="K98" s="4"/>
      <c r="L98" s="25"/>
      <c r="M98" s="4"/>
    </row>
    <row r="99" spans="1:13" ht="15">
      <c r="A99" s="4" t="s">
        <v>20</v>
      </c>
      <c r="B99" s="17"/>
      <c r="C99" s="23"/>
      <c r="D99" s="15"/>
      <c r="E99" s="17"/>
      <c r="F99" s="4"/>
      <c r="G99" s="28"/>
      <c r="H99" s="22"/>
      <c r="I99" s="4"/>
      <c r="J99" s="28"/>
      <c r="K99" s="28"/>
      <c r="L99" s="15"/>
      <c r="M99" s="28"/>
    </row>
    <row r="100" spans="1:13" ht="15.75">
      <c r="A100" s="11" t="s">
        <v>21</v>
      </c>
      <c r="B100" s="29">
        <v>87.31</v>
      </c>
      <c r="C100" s="30">
        <v>156</v>
      </c>
      <c r="D100" s="12">
        <f t="shared" si="5"/>
        <v>303.7452754552743</v>
      </c>
      <c r="E100" s="29">
        <v>85.76</v>
      </c>
      <c r="F100" s="12">
        <v>140</v>
      </c>
      <c r="G100" s="12">
        <v>277.52</v>
      </c>
      <c r="H100" s="48">
        <v>87.3</v>
      </c>
      <c r="I100" s="12">
        <v>158</v>
      </c>
      <c r="J100" s="12">
        <f>I100*170/H100</f>
        <v>307.67468499427264</v>
      </c>
      <c r="K100" s="12">
        <v>76.67</v>
      </c>
      <c r="L100" s="12">
        <v>136</v>
      </c>
      <c r="M100" s="11">
        <v>301.55</v>
      </c>
    </row>
    <row r="101" spans="1:13" ht="12.75">
      <c r="A101" s="31" t="s">
        <v>28</v>
      </c>
      <c r="C101" s="31"/>
      <c r="D101" s="31"/>
      <c r="E101" s="32"/>
      <c r="F101" s="31"/>
      <c r="G101" s="31"/>
      <c r="H101" s="31"/>
      <c r="I101" s="31"/>
      <c r="J101" s="31"/>
      <c r="K101" s="31"/>
      <c r="L101" s="31"/>
      <c r="M101" s="32"/>
    </row>
    <row r="102" spans="1:13" ht="12.75">
      <c r="A102" s="32"/>
      <c r="B102" s="31"/>
      <c r="C102" s="31"/>
      <c r="D102" s="31"/>
      <c r="E102" s="32"/>
      <c r="F102" s="31"/>
      <c r="G102" s="31"/>
      <c r="H102" s="31"/>
      <c r="I102" s="31"/>
      <c r="J102" s="31"/>
      <c r="K102" s="31"/>
      <c r="L102" s="31"/>
      <c r="M102" s="32" t="s">
        <v>49</v>
      </c>
    </row>
    <row r="103" spans="1:13" ht="12.75">
      <c r="A103" s="32"/>
      <c r="B103" s="31"/>
      <c r="C103" s="31"/>
      <c r="D103" s="31"/>
      <c r="E103" s="32"/>
      <c r="F103" s="31"/>
      <c r="G103" s="31"/>
      <c r="H103" s="31"/>
      <c r="I103" s="31"/>
      <c r="J103" s="31"/>
      <c r="K103" s="31"/>
      <c r="L103" s="31"/>
      <c r="M103" s="32"/>
    </row>
    <row r="105" ht="18">
      <c r="C105" s="56" t="s">
        <v>39</v>
      </c>
    </row>
    <row r="107" spans="1:13" ht="15" customHeight="1">
      <c r="A107" s="44"/>
      <c r="B107" s="45"/>
      <c r="C107" s="45"/>
      <c r="D107" s="45"/>
      <c r="E107" s="45"/>
      <c r="F107" s="45"/>
      <c r="G107" s="45"/>
      <c r="H107" s="45"/>
      <c r="I107" s="45"/>
      <c r="J107" s="43" t="s">
        <v>23</v>
      </c>
      <c r="K107" s="46"/>
      <c r="L107" s="46"/>
      <c r="M107" s="47"/>
    </row>
    <row r="108" spans="1:13" ht="15" customHeight="1">
      <c r="A108" s="44"/>
      <c r="B108" s="45"/>
      <c r="C108" s="45"/>
      <c r="D108" s="45"/>
      <c r="E108" s="45"/>
      <c r="F108" s="45"/>
      <c r="G108" s="45"/>
      <c r="H108" s="45"/>
      <c r="I108" s="45"/>
      <c r="J108" s="43" t="s">
        <v>24</v>
      </c>
      <c r="K108" s="46"/>
      <c r="L108" s="46"/>
      <c r="M108" s="47"/>
    </row>
    <row r="109" spans="1:13" ht="15" customHeight="1">
      <c r="A109" s="44"/>
      <c r="B109" s="45"/>
      <c r="C109" s="45"/>
      <c r="D109" s="45"/>
      <c r="E109" s="45"/>
      <c r="F109" s="45"/>
      <c r="G109" s="45"/>
      <c r="H109" s="45"/>
      <c r="I109" s="45"/>
      <c r="J109" s="43" t="s">
        <v>25</v>
      </c>
      <c r="K109" s="46"/>
      <c r="L109" s="46"/>
      <c r="M109" s="47"/>
    </row>
    <row r="110" spans="1:13" ht="15.75">
      <c r="A110" s="140" t="s">
        <v>0</v>
      </c>
      <c r="B110" s="142" t="s">
        <v>26</v>
      </c>
      <c r="C110" s="143"/>
      <c r="D110" s="144"/>
      <c r="E110" s="142" t="s">
        <v>27</v>
      </c>
      <c r="F110" s="143"/>
      <c r="G110" s="144"/>
      <c r="H110" s="142" t="s">
        <v>29</v>
      </c>
      <c r="I110" s="143"/>
      <c r="J110" s="144"/>
      <c r="K110" s="142" t="s">
        <v>30</v>
      </c>
      <c r="L110" s="143"/>
      <c r="M110" s="144"/>
    </row>
    <row r="111" spans="1:13" ht="15" customHeight="1">
      <c r="A111" s="141"/>
      <c r="B111" s="59" t="s">
        <v>1</v>
      </c>
      <c r="C111" s="59" t="s">
        <v>2</v>
      </c>
      <c r="D111" s="59" t="s">
        <v>3</v>
      </c>
      <c r="E111" s="59" t="s">
        <v>1</v>
      </c>
      <c r="F111" s="59" t="s">
        <v>2</v>
      </c>
      <c r="G111" s="59" t="s">
        <v>3</v>
      </c>
      <c r="H111" s="59" t="s">
        <v>1</v>
      </c>
      <c r="I111" s="60" t="s">
        <v>2</v>
      </c>
      <c r="J111" s="59" t="s">
        <v>3</v>
      </c>
      <c r="K111" s="59" t="s">
        <v>1</v>
      </c>
      <c r="L111" s="60" t="s">
        <v>2</v>
      </c>
      <c r="M111" s="59" t="s">
        <v>3</v>
      </c>
    </row>
    <row r="112" spans="1:13" ht="15">
      <c r="A112" s="4" t="s">
        <v>4</v>
      </c>
      <c r="B112" s="9">
        <v>4.52</v>
      </c>
      <c r="C112" s="9">
        <v>10.35</v>
      </c>
      <c r="D112" s="10">
        <f>+C112*170/B112</f>
        <v>389.26991150442484</v>
      </c>
      <c r="E112" s="9">
        <v>5.09</v>
      </c>
      <c r="F112" s="9">
        <v>16.5</v>
      </c>
      <c r="G112" s="10">
        <f aca="true" t="shared" si="9" ref="G112:G123">+F112*170/E112</f>
        <v>551.0805500982318</v>
      </c>
      <c r="H112" s="9">
        <v>5.57</v>
      </c>
      <c r="I112" s="9">
        <v>20</v>
      </c>
      <c r="J112" s="10">
        <f aca="true" t="shared" si="10" ref="J112:J123">+I112*170/H112</f>
        <v>610.4129263913824</v>
      </c>
      <c r="K112" s="9">
        <v>6.07</v>
      </c>
      <c r="L112" s="9">
        <v>24</v>
      </c>
      <c r="M112" s="10">
        <f>+L112*170/K112</f>
        <v>672.158154859967</v>
      </c>
    </row>
    <row r="113" spans="1:13" ht="15">
      <c r="A113" s="4" t="s">
        <v>5</v>
      </c>
      <c r="B113" s="9">
        <v>5.26</v>
      </c>
      <c r="C113" s="9">
        <v>11.5</v>
      </c>
      <c r="D113" s="10">
        <f aca="true" t="shared" si="11" ref="D113:D123">+C113*170/B113</f>
        <v>371.67300380228136</v>
      </c>
      <c r="E113" s="9">
        <v>6.21</v>
      </c>
      <c r="F113" s="9">
        <v>16.5</v>
      </c>
      <c r="G113" s="10">
        <f t="shared" si="9"/>
        <v>451.69082125603865</v>
      </c>
      <c r="H113" s="9">
        <v>5.83</v>
      </c>
      <c r="I113" s="9">
        <v>12</v>
      </c>
      <c r="J113" s="10">
        <f t="shared" si="10"/>
        <v>349.9142367066895</v>
      </c>
      <c r="K113" s="9">
        <v>5.3</v>
      </c>
      <c r="L113" s="9">
        <v>15</v>
      </c>
      <c r="M113" s="10">
        <f>+L113*170/K113</f>
        <v>481.1320754716981</v>
      </c>
    </row>
    <row r="114" spans="1:13" ht="15">
      <c r="A114" s="4" t="s">
        <v>6</v>
      </c>
      <c r="B114" s="9">
        <v>3.44</v>
      </c>
      <c r="C114" s="9">
        <v>9.15</v>
      </c>
      <c r="D114" s="10">
        <f t="shared" si="11"/>
        <v>452.18023255813955</v>
      </c>
      <c r="E114" s="9">
        <v>4.38</v>
      </c>
      <c r="F114" s="9">
        <v>10</v>
      </c>
      <c r="G114" s="10">
        <f t="shared" si="9"/>
        <v>388.12785388127855</v>
      </c>
      <c r="H114" s="9">
        <v>4.71</v>
      </c>
      <c r="I114" s="9">
        <v>9</v>
      </c>
      <c r="J114" s="10">
        <f t="shared" si="10"/>
        <v>324.8407643312102</v>
      </c>
      <c r="K114" s="9">
        <v>3.5</v>
      </c>
      <c r="L114" s="9">
        <v>9</v>
      </c>
      <c r="M114" s="10">
        <f>+L114*170/K114</f>
        <v>437.14285714285717</v>
      </c>
    </row>
    <row r="115" spans="1:13" ht="15.75">
      <c r="A115" s="11" t="s">
        <v>7</v>
      </c>
      <c r="B115" s="13">
        <f>SUM(B112:B114)</f>
        <v>13.219999999999999</v>
      </c>
      <c r="C115" s="13">
        <f>SUM(C112:C114)</f>
        <v>31</v>
      </c>
      <c r="D115" s="14">
        <f t="shared" si="11"/>
        <v>398.6384266263238</v>
      </c>
      <c r="E115" s="13">
        <f>SUM(E112:E114)</f>
        <v>15.68</v>
      </c>
      <c r="F115" s="13">
        <f>SUM(F112:F114)</f>
        <v>43</v>
      </c>
      <c r="G115" s="34">
        <f t="shared" si="9"/>
        <v>466.19897959183675</v>
      </c>
      <c r="H115" s="13">
        <f>SUM(H112:H114)</f>
        <v>16.11</v>
      </c>
      <c r="I115" s="13">
        <f>SUM(I112:I114)</f>
        <v>41</v>
      </c>
      <c r="J115" s="34">
        <f t="shared" si="10"/>
        <v>432.65052762259467</v>
      </c>
      <c r="K115" s="13">
        <f>SUM(K112:K114)</f>
        <v>14.870000000000001</v>
      </c>
      <c r="L115" s="13">
        <f>SUM(L112:L114)</f>
        <v>48</v>
      </c>
      <c r="M115" s="34">
        <f>+L115*170/K115</f>
        <v>548.7558843308675</v>
      </c>
    </row>
    <row r="116" spans="1:13" ht="15">
      <c r="A116" s="4" t="s">
        <v>8</v>
      </c>
      <c r="B116" s="9">
        <v>16.47</v>
      </c>
      <c r="C116" s="9">
        <v>50</v>
      </c>
      <c r="D116" s="10">
        <f t="shared" si="11"/>
        <v>516.0898603521555</v>
      </c>
      <c r="E116" s="9">
        <v>19.06</v>
      </c>
      <c r="F116" s="9">
        <v>73</v>
      </c>
      <c r="G116" s="10">
        <f t="shared" si="9"/>
        <v>651.1017838405037</v>
      </c>
      <c r="H116" s="9">
        <v>19.06</v>
      </c>
      <c r="I116" s="9">
        <v>89</v>
      </c>
      <c r="J116" s="10">
        <f t="shared" si="10"/>
        <v>793.8090241343127</v>
      </c>
      <c r="K116" s="9">
        <v>23.9</v>
      </c>
      <c r="L116" s="9">
        <v>103</v>
      </c>
      <c r="M116" s="10">
        <f aca="true" t="shared" si="12" ref="M116:M123">+L116*170/K116</f>
        <v>732.6359832635984</v>
      </c>
    </row>
    <row r="117" spans="1:13" ht="15">
      <c r="A117" s="4" t="s">
        <v>9</v>
      </c>
      <c r="B117" s="9">
        <v>27.66</v>
      </c>
      <c r="C117" s="9">
        <v>31</v>
      </c>
      <c r="D117" s="10">
        <f t="shared" si="11"/>
        <v>190.52783803326102</v>
      </c>
      <c r="E117" s="9">
        <v>28.4</v>
      </c>
      <c r="F117" s="9">
        <v>52</v>
      </c>
      <c r="G117" s="10">
        <f t="shared" si="9"/>
        <v>311.2676056338028</v>
      </c>
      <c r="H117" s="9">
        <v>28.75</v>
      </c>
      <c r="I117" s="9">
        <v>35</v>
      </c>
      <c r="J117" s="10">
        <f t="shared" si="10"/>
        <v>206.95652173913044</v>
      </c>
      <c r="K117" s="9">
        <v>31.07</v>
      </c>
      <c r="L117" s="9">
        <v>50</v>
      </c>
      <c r="M117" s="10">
        <f t="shared" si="12"/>
        <v>273.5757965883489</v>
      </c>
    </row>
    <row r="118" spans="1:13" ht="15">
      <c r="A118" s="4" t="s">
        <v>10</v>
      </c>
      <c r="B118" s="9">
        <v>5.91</v>
      </c>
      <c r="C118" s="9">
        <v>19.65</v>
      </c>
      <c r="D118" s="10">
        <f t="shared" si="11"/>
        <v>565.228426395939</v>
      </c>
      <c r="E118" s="9">
        <v>5.76</v>
      </c>
      <c r="F118" s="9">
        <v>16</v>
      </c>
      <c r="G118" s="10">
        <f t="shared" si="9"/>
        <v>472.22222222222223</v>
      </c>
      <c r="H118" s="9">
        <v>6.2</v>
      </c>
      <c r="I118" s="9">
        <v>19</v>
      </c>
      <c r="J118" s="10">
        <f t="shared" si="10"/>
        <v>520.9677419354839</v>
      </c>
      <c r="K118" s="9">
        <v>6.39</v>
      </c>
      <c r="L118" s="9">
        <v>19</v>
      </c>
      <c r="M118" s="10">
        <f t="shared" si="12"/>
        <v>505.4773082942097</v>
      </c>
    </row>
    <row r="119" spans="1:13" ht="15.75">
      <c r="A119" s="11" t="s">
        <v>11</v>
      </c>
      <c r="B119" s="13">
        <f>SUM(B116:B118)</f>
        <v>50.03999999999999</v>
      </c>
      <c r="C119" s="13">
        <f>SUM(C116:C118)</f>
        <v>100.65</v>
      </c>
      <c r="D119" s="14">
        <f t="shared" si="11"/>
        <v>341.9364508393286</v>
      </c>
      <c r="E119" s="13">
        <f>SUM(E116:E118)</f>
        <v>53.21999999999999</v>
      </c>
      <c r="F119" s="13">
        <f>SUM(F116:F118)</f>
        <v>141</v>
      </c>
      <c r="G119" s="34">
        <f t="shared" si="9"/>
        <v>450.39458850056377</v>
      </c>
      <c r="H119" s="13">
        <f>SUM(H116:H118)</f>
        <v>54.010000000000005</v>
      </c>
      <c r="I119" s="13">
        <f>SUM(I116:I118)</f>
        <v>143</v>
      </c>
      <c r="J119" s="34">
        <f t="shared" si="10"/>
        <v>450.10183299388996</v>
      </c>
      <c r="K119" s="13">
        <f>SUM(K116:K118)</f>
        <v>61.36</v>
      </c>
      <c r="L119" s="13">
        <f>SUM(L116:L118)</f>
        <v>172</v>
      </c>
      <c r="M119" s="34">
        <f t="shared" si="12"/>
        <v>476.5319426336375</v>
      </c>
    </row>
    <row r="120" spans="1:13" ht="15">
      <c r="A120" s="4" t="s">
        <v>12</v>
      </c>
      <c r="B120" s="9">
        <v>8.37</v>
      </c>
      <c r="C120" s="9">
        <v>27.4</v>
      </c>
      <c r="D120" s="10">
        <f t="shared" si="11"/>
        <v>556.5113500597372</v>
      </c>
      <c r="E120" s="9">
        <v>11.78</v>
      </c>
      <c r="F120" s="9">
        <v>33</v>
      </c>
      <c r="G120" s="10">
        <f t="shared" si="9"/>
        <v>476.2308998302207</v>
      </c>
      <c r="H120" s="9">
        <v>10.33</v>
      </c>
      <c r="I120" s="9">
        <v>33</v>
      </c>
      <c r="J120" s="10">
        <f t="shared" si="10"/>
        <v>543.0784123910939</v>
      </c>
      <c r="K120" s="9">
        <v>9.72</v>
      </c>
      <c r="L120" s="9">
        <v>36</v>
      </c>
      <c r="M120" s="10">
        <f t="shared" si="12"/>
        <v>629.6296296296296</v>
      </c>
    </row>
    <row r="121" spans="1:13" ht="15">
      <c r="A121" s="4" t="s">
        <v>13</v>
      </c>
      <c r="B121" s="9">
        <v>3.13</v>
      </c>
      <c r="C121" s="9">
        <v>4.2</v>
      </c>
      <c r="D121" s="10">
        <f t="shared" si="11"/>
        <v>228.1150159744409</v>
      </c>
      <c r="E121" s="9">
        <v>5.21</v>
      </c>
      <c r="F121" s="9">
        <v>8</v>
      </c>
      <c r="G121" s="10">
        <f t="shared" si="9"/>
        <v>261.03646833013437</v>
      </c>
      <c r="H121" s="9">
        <v>4.13</v>
      </c>
      <c r="I121" s="9">
        <v>6</v>
      </c>
      <c r="J121" s="10">
        <f t="shared" si="10"/>
        <v>246.97336561743342</v>
      </c>
      <c r="K121" s="9">
        <v>3.78</v>
      </c>
      <c r="L121" s="9">
        <v>6</v>
      </c>
      <c r="M121" s="10">
        <f t="shared" si="12"/>
        <v>269.8412698412699</v>
      </c>
    </row>
    <row r="122" spans="1:13" ht="15">
      <c r="A122" s="4" t="s">
        <v>14</v>
      </c>
      <c r="B122" s="9">
        <v>1.03</v>
      </c>
      <c r="C122" s="9">
        <v>3.75</v>
      </c>
      <c r="D122" s="10">
        <f t="shared" si="11"/>
        <v>618.9320388349514</v>
      </c>
      <c r="E122" s="9">
        <v>1.29</v>
      </c>
      <c r="F122" s="9">
        <v>5</v>
      </c>
      <c r="G122" s="10">
        <f t="shared" si="9"/>
        <v>658.9147286821706</v>
      </c>
      <c r="H122" s="9">
        <v>1.4</v>
      </c>
      <c r="I122" s="9">
        <v>5</v>
      </c>
      <c r="J122" s="10">
        <f t="shared" si="10"/>
        <v>607.1428571428572</v>
      </c>
      <c r="K122" s="9">
        <v>1</v>
      </c>
      <c r="L122" s="9">
        <v>5</v>
      </c>
      <c r="M122" s="10">
        <f t="shared" si="12"/>
        <v>850</v>
      </c>
    </row>
    <row r="123" spans="1:13" ht="15.75">
      <c r="A123" s="11" t="s">
        <v>15</v>
      </c>
      <c r="B123" s="13">
        <f>SUM(B120:B122)</f>
        <v>12.53</v>
      </c>
      <c r="C123" s="13">
        <f>SUM(C120:C122)</f>
        <v>35.349999999999994</v>
      </c>
      <c r="D123" s="14">
        <f t="shared" si="11"/>
        <v>479.608938547486</v>
      </c>
      <c r="E123" s="13">
        <f>SUM(E120:E122)</f>
        <v>18.279999999999998</v>
      </c>
      <c r="F123" s="13">
        <f>SUM(F120:F122)</f>
        <v>46</v>
      </c>
      <c r="G123" s="34">
        <f t="shared" si="9"/>
        <v>427.7899343544858</v>
      </c>
      <c r="H123" s="13">
        <f>SUM(H120:H122)</f>
        <v>15.860000000000001</v>
      </c>
      <c r="I123" s="13">
        <f>SUM(I120:I122)</f>
        <v>44</v>
      </c>
      <c r="J123" s="34">
        <f t="shared" si="10"/>
        <v>471.62673392181586</v>
      </c>
      <c r="K123" s="13">
        <f>SUM(K120:K122)</f>
        <v>14.5</v>
      </c>
      <c r="L123" s="13">
        <f>SUM(L120:L122)</f>
        <v>47</v>
      </c>
      <c r="M123" s="34">
        <f t="shared" si="12"/>
        <v>551.0344827586207</v>
      </c>
    </row>
    <row r="124" spans="1:13" ht="15">
      <c r="A124" s="5" t="s">
        <v>22</v>
      </c>
      <c r="B124" s="9"/>
      <c r="C124" s="9"/>
      <c r="D124" s="10"/>
      <c r="E124" s="9"/>
      <c r="F124" s="9"/>
      <c r="G124" s="10"/>
      <c r="H124" s="9"/>
      <c r="I124" s="9"/>
      <c r="J124" s="10"/>
      <c r="K124" s="9"/>
      <c r="L124" s="9"/>
      <c r="M124" s="10"/>
    </row>
    <row r="125" spans="1:13" ht="15">
      <c r="A125" s="4" t="s">
        <v>16</v>
      </c>
      <c r="B125" s="9">
        <v>0.51</v>
      </c>
      <c r="C125" s="9">
        <v>1</v>
      </c>
      <c r="D125" s="10">
        <f>+C125*170/B125</f>
        <v>333.3333333333333</v>
      </c>
      <c r="E125" s="9">
        <v>0.68</v>
      </c>
      <c r="F125" s="9">
        <v>1</v>
      </c>
      <c r="G125" s="10">
        <f>+F125*170/E125</f>
        <v>249.99999999999997</v>
      </c>
      <c r="H125" s="9">
        <v>0.79</v>
      </c>
      <c r="I125" s="9">
        <v>1</v>
      </c>
      <c r="J125" s="10">
        <f>+I125*170/H125</f>
        <v>215.18987341772151</v>
      </c>
      <c r="K125" s="9">
        <v>0.71</v>
      </c>
      <c r="L125" s="9">
        <v>1</v>
      </c>
      <c r="M125" s="10">
        <f>+L125*170/K125</f>
        <v>239.43661971830988</v>
      </c>
    </row>
    <row r="126" spans="1:13" ht="15.75">
      <c r="A126" s="11" t="s">
        <v>17</v>
      </c>
      <c r="B126" s="13">
        <f>SUM(B115+B119+B123+B125)</f>
        <v>76.3</v>
      </c>
      <c r="C126" s="13">
        <f>SUM(C115+C119+C123+C125)</f>
        <v>168</v>
      </c>
      <c r="D126" s="14">
        <f>+C126*170/B126</f>
        <v>374.3119266055046</v>
      </c>
      <c r="E126" s="13">
        <f>SUM(E115+E119+E123+E125)</f>
        <v>87.86</v>
      </c>
      <c r="F126" s="13">
        <f>SUM(F115+F119+F123+F125)</f>
        <v>231</v>
      </c>
      <c r="G126" s="34">
        <f>+F126*170/E126</f>
        <v>446.96107443660367</v>
      </c>
      <c r="H126" s="13">
        <f>SUM(H115+H119+H123+H124+H125)</f>
        <v>86.77000000000001</v>
      </c>
      <c r="I126" s="13">
        <f>SUM(I115+I119+I123+I125)</f>
        <v>229</v>
      </c>
      <c r="J126" s="34">
        <f>+I126*170/H126</f>
        <v>448.657370058776</v>
      </c>
      <c r="K126" s="13">
        <f>SUM(K115+K119+K123+K124+K125)</f>
        <v>91.44</v>
      </c>
      <c r="L126" s="13">
        <f>SUM(L115+L119+L123+L125)</f>
        <v>268</v>
      </c>
      <c r="M126" s="34">
        <f>+L126*170/K126</f>
        <v>498.25021872265967</v>
      </c>
    </row>
    <row r="127" spans="1:13" ht="15">
      <c r="A127" s="4" t="s">
        <v>18</v>
      </c>
      <c r="B127" s="21"/>
      <c r="C127" s="19">
        <v>11</v>
      </c>
      <c r="D127" s="7"/>
      <c r="E127" s="19"/>
      <c r="F127" s="36">
        <v>12</v>
      </c>
      <c r="G127" s="24"/>
      <c r="H127" s="19"/>
      <c r="I127" s="36">
        <v>12</v>
      </c>
      <c r="J127" s="24"/>
      <c r="K127" s="19"/>
      <c r="L127" s="36">
        <v>12</v>
      </c>
      <c r="M127" s="24"/>
    </row>
    <row r="128" spans="1:13" ht="15">
      <c r="A128" s="4" t="s">
        <v>19</v>
      </c>
      <c r="B128" s="26"/>
      <c r="C128" s="4"/>
      <c r="D128" s="27"/>
      <c r="E128" s="24"/>
      <c r="F128" s="36"/>
      <c r="G128" s="24"/>
      <c r="H128" s="24"/>
      <c r="I128" s="36"/>
      <c r="J128" s="24"/>
      <c r="K128" s="24"/>
      <c r="L128" s="36"/>
      <c r="M128" s="24"/>
    </row>
    <row r="129" spans="1:13" ht="15">
      <c r="A129" s="4" t="s">
        <v>20</v>
      </c>
      <c r="B129" s="28"/>
      <c r="C129" s="28"/>
      <c r="D129" s="8"/>
      <c r="E129" s="24"/>
      <c r="F129" s="36"/>
      <c r="G129" s="24"/>
      <c r="H129" s="24"/>
      <c r="I129" s="36"/>
      <c r="J129" s="24"/>
      <c r="K129" s="24"/>
      <c r="L129" s="36"/>
      <c r="M129" s="24"/>
    </row>
    <row r="130" spans="1:13" ht="15.75">
      <c r="A130" s="11" t="s">
        <v>21</v>
      </c>
      <c r="B130" s="13">
        <f>SUM(B115+B119+B123+B125+B127)</f>
        <v>76.3</v>
      </c>
      <c r="C130" s="13">
        <f>SUM(C115+C119+C123+C125+C127)</f>
        <v>179</v>
      </c>
      <c r="D130" s="14">
        <f>+C130*170/B130</f>
        <v>398.82044560943643</v>
      </c>
      <c r="E130" s="13">
        <f>SUM(E115+E119+E123+E125+E127)</f>
        <v>87.86</v>
      </c>
      <c r="F130" s="13">
        <f>SUM(F115+F119+F123+F125+F127)</f>
        <v>243</v>
      </c>
      <c r="G130" s="34">
        <f>+F130*170/E130</f>
        <v>470.1798315501935</v>
      </c>
      <c r="H130" s="13">
        <f>SUM(H115+H119+H123+H124+H125)</f>
        <v>86.77000000000001</v>
      </c>
      <c r="I130" s="13">
        <f>SUM(I115+I119+I123+I125+I127)</f>
        <v>241</v>
      </c>
      <c r="J130" s="34">
        <f>+I130*170/H130</f>
        <v>472.16779993085163</v>
      </c>
      <c r="K130" s="13">
        <f>SUM(K115+K119+K123+K124+K125+K127)</f>
        <v>91.44</v>
      </c>
      <c r="L130" s="13">
        <f>SUM(L115+L119+L123+L125+L127)</f>
        <v>280</v>
      </c>
      <c r="M130" s="34">
        <f>+L130*170/K130</f>
        <v>520.5599300087489</v>
      </c>
    </row>
    <row r="131" spans="1:14" ht="12.75">
      <c r="A131" s="31" t="s">
        <v>35</v>
      </c>
      <c r="B131" s="31"/>
      <c r="C131" s="31"/>
      <c r="D131" s="31"/>
      <c r="E131" s="32"/>
      <c r="N131" s="2" t="s">
        <v>48</v>
      </c>
    </row>
    <row r="132" spans="1:5" ht="12.75">
      <c r="A132" s="31"/>
      <c r="B132" s="31"/>
      <c r="C132" s="31"/>
      <c r="D132" s="31"/>
      <c r="E132" s="32"/>
    </row>
    <row r="133" spans="1:5" ht="12.75">
      <c r="A133" s="31"/>
      <c r="B133" s="31"/>
      <c r="C133" s="31"/>
      <c r="D133" s="31"/>
      <c r="E133" s="32"/>
    </row>
    <row r="134" ht="18">
      <c r="B134" s="56" t="s">
        <v>41</v>
      </c>
    </row>
    <row r="135" ht="15">
      <c r="A135" s="67"/>
    </row>
    <row r="136" spans="1:15" ht="12.75">
      <c r="A136" s="1"/>
      <c r="H136" s="40" t="s">
        <v>23</v>
      </c>
      <c r="O136" s="40"/>
    </row>
    <row r="137" spans="1:15" ht="12.75">
      <c r="A137" s="1"/>
      <c r="H137" s="40" t="s">
        <v>24</v>
      </c>
      <c r="O137" s="40"/>
    </row>
    <row r="138" spans="1:15" ht="12.75">
      <c r="A138" s="1"/>
      <c r="H138" s="40" t="s">
        <v>25</v>
      </c>
      <c r="O138" s="40"/>
    </row>
    <row r="139" spans="1:16" ht="15.75">
      <c r="A139" s="3" t="s">
        <v>0</v>
      </c>
      <c r="B139" s="142" t="s">
        <v>36</v>
      </c>
      <c r="C139" s="143"/>
      <c r="D139" s="144"/>
      <c r="E139" s="142" t="s">
        <v>37</v>
      </c>
      <c r="F139" s="143"/>
      <c r="G139" s="144"/>
      <c r="H139" s="142" t="s">
        <v>40</v>
      </c>
      <c r="I139" s="143"/>
      <c r="J139" s="144"/>
      <c r="K139" s="139"/>
      <c r="L139" s="139"/>
      <c r="M139" s="139"/>
      <c r="N139" s="139"/>
      <c r="O139" s="139"/>
      <c r="P139" s="139"/>
    </row>
    <row r="140" spans="1:16" ht="15.75">
      <c r="A140" s="55"/>
      <c r="B140" s="52"/>
      <c r="C140" s="53"/>
      <c r="D140" s="54"/>
      <c r="E140" s="142"/>
      <c r="F140" s="143"/>
      <c r="G140" s="144"/>
      <c r="H140" s="142"/>
      <c r="I140" s="143"/>
      <c r="J140" s="144"/>
      <c r="K140" s="139"/>
      <c r="L140" s="139"/>
      <c r="M140" s="139"/>
      <c r="N140" s="139"/>
      <c r="O140" s="139"/>
      <c r="P140" s="139"/>
    </row>
    <row r="141" spans="1:16" ht="15">
      <c r="A141" s="6"/>
      <c r="B141" s="59" t="s">
        <v>1</v>
      </c>
      <c r="C141" s="60" t="s">
        <v>2</v>
      </c>
      <c r="D141" s="59" t="s">
        <v>3</v>
      </c>
      <c r="E141" s="58" t="s">
        <v>1</v>
      </c>
      <c r="F141" s="60" t="s">
        <v>2</v>
      </c>
      <c r="G141" s="59" t="s">
        <v>3</v>
      </c>
      <c r="H141" s="60" t="s">
        <v>1</v>
      </c>
      <c r="I141" s="60" t="s">
        <v>2</v>
      </c>
      <c r="J141" s="60" t="s">
        <v>3</v>
      </c>
      <c r="K141" s="69"/>
      <c r="L141" s="69"/>
      <c r="M141" s="69"/>
      <c r="N141" s="69"/>
      <c r="O141" s="69"/>
      <c r="P141" s="69"/>
    </row>
    <row r="142" spans="1:16" ht="15">
      <c r="A142" s="4" t="s">
        <v>4</v>
      </c>
      <c r="B142" s="9">
        <v>6.04</v>
      </c>
      <c r="C142" s="9">
        <v>20</v>
      </c>
      <c r="D142" s="33">
        <f>+C142*170/B142</f>
        <v>562.9139072847682</v>
      </c>
      <c r="E142" s="49">
        <v>5.27</v>
      </c>
      <c r="F142" s="49">
        <v>17.5</v>
      </c>
      <c r="G142" s="51">
        <f aca="true" t="shared" si="13" ref="G142:G155">+F142*170/E142</f>
        <v>564.5161290322582</v>
      </c>
      <c r="H142" s="49">
        <v>5.11</v>
      </c>
      <c r="I142" s="49">
        <v>13</v>
      </c>
      <c r="J142" s="10">
        <f aca="true" t="shared" si="14" ref="J142:J156">+I142*170/H142</f>
        <v>432.4853228962818</v>
      </c>
      <c r="K142" s="70"/>
      <c r="L142" s="70"/>
      <c r="M142" s="71"/>
      <c r="N142" s="70"/>
      <c r="O142" s="70"/>
      <c r="P142" s="71"/>
    </row>
    <row r="143" spans="1:16" ht="15">
      <c r="A143" s="4" t="s">
        <v>5</v>
      </c>
      <c r="B143" s="9">
        <v>4.83</v>
      </c>
      <c r="C143" s="9">
        <v>15</v>
      </c>
      <c r="D143" s="33">
        <f>+C143*170/B143</f>
        <v>527.9503105590062</v>
      </c>
      <c r="E143" s="49">
        <v>4.56</v>
      </c>
      <c r="F143" s="49">
        <v>14</v>
      </c>
      <c r="G143" s="51">
        <f t="shared" si="13"/>
        <v>521.9298245614035</v>
      </c>
      <c r="H143" s="49">
        <v>5.07</v>
      </c>
      <c r="I143" s="49">
        <v>15.25</v>
      </c>
      <c r="J143" s="10">
        <f t="shared" si="14"/>
        <v>511.3412228796844</v>
      </c>
      <c r="K143" s="70"/>
      <c r="L143" s="70"/>
      <c r="M143" s="71"/>
      <c r="N143" s="70"/>
      <c r="O143" s="70"/>
      <c r="P143" s="71"/>
    </row>
    <row r="144" spans="1:16" ht="15">
      <c r="A144" s="4" t="s">
        <v>6</v>
      </c>
      <c r="B144" s="9">
        <v>3.69</v>
      </c>
      <c r="C144" s="9">
        <v>9</v>
      </c>
      <c r="D144" s="33">
        <f>+C144*170/B144</f>
        <v>414.6341463414634</v>
      </c>
      <c r="E144" s="49">
        <v>3.02</v>
      </c>
      <c r="F144" s="49">
        <v>7.5</v>
      </c>
      <c r="G144" s="51">
        <f t="shared" si="13"/>
        <v>422.18543046357615</v>
      </c>
      <c r="H144" s="49">
        <v>4.44</v>
      </c>
      <c r="I144" s="49">
        <v>12</v>
      </c>
      <c r="J144" s="10">
        <f t="shared" si="14"/>
        <v>459.4594594594594</v>
      </c>
      <c r="K144" s="70"/>
      <c r="L144" s="70"/>
      <c r="M144" s="71"/>
      <c r="N144" s="70"/>
      <c r="O144" s="70"/>
      <c r="P144" s="71"/>
    </row>
    <row r="145" spans="1:16" ht="15.75">
      <c r="A145" s="11" t="s">
        <v>7</v>
      </c>
      <c r="B145" s="13">
        <f>SUM(B142:B144)</f>
        <v>14.56</v>
      </c>
      <c r="C145" s="13">
        <f>SUM(C142:C144)</f>
        <v>44</v>
      </c>
      <c r="D145" s="35">
        <f>+C145*170/B145</f>
        <v>513.7362637362637</v>
      </c>
      <c r="E145" s="50">
        <f>SUM(E142:E144)</f>
        <v>12.849999999999998</v>
      </c>
      <c r="F145" s="50">
        <f>SUM(F142:F144)</f>
        <v>39</v>
      </c>
      <c r="G145" s="37">
        <f t="shared" si="13"/>
        <v>515.9533073929962</v>
      </c>
      <c r="H145" s="13">
        <f>SUM(H142:H144)</f>
        <v>14.620000000000001</v>
      </c>
      <c r="I145" s="13">
        <f>SUM(I142:I144)</f>
        <v>40.25</v>
      </c>
      <c r="J145" s="14">
        <f t="shared" si="14"/>
        <v>468.0232558139535</v>
      </c>
      <c r="K145" s="63"/>
      <c r="L145" s="63"/>
      <c r="M145" s="66"/>
      <c r="N145" s="63"/>
      <c r="O145" s="63"/>
      <c r="P145" s="66"/>
    </row>
    <row r="146" spans="1:16" ht="15">
      <c r="A146" s="4" t="s">
        <v>8</v>
      </c>
      <c r="B146" s="9">
        <v>24.22</v>
      </c>
      <c r="C146" s="9">
        <v>110</v>
      </c>
      <c r="D146" s="33">
        <f aca="true" t="shared" si="15" ref="D146:D154">+C146*170/B146</f>
        <v>772.0891824938068</v>
      </c>
      <c r="E146" s="49">
        <v>23.54</v>
      </c>
      <c r="F146" s="49">
        <v>90</v>
      </c>
      <c r="G146" s="51">
        <f t="shared" si="13"/>
        <v>649.9575191163976</v>
      </c>
      <c r="H146" s="49">
        <v>26.25</v>
      </c>
      <c r="I146" s="49">
        <v>98</v>
      </c>
      <c r="J146" s="10">
        <f t="shared" si="14"/>
        <v>634.6666666666666</v>
      </c>
      <c r="K146" s="70"/>
      <c r="L146" s="70"/>
      <c r="M146" s="71"/>
      <c r="N146" s="70"/>
      <c r="O146" s="70"/>
      <c r="P146" s="71"/>
    </row>
    <row r="147" spans="1:16" ht="15">
      <c r="A147" s="4" t="s">
        <v>9</v>
      </c>
      <c r="B147" s="9">
        <v>31.95</v>
      </c>
      <c r="C147" s="9">
        <v>62</v>
      </c>
      <c r="D147" s="33">
        <f t="shared" si="15"/>
        <v>329.8904538341158</v>
      </c>
      <c r="E147" s="49">
        <v>31.42</v>
      </c>
      <c r="F147" s="49">
        <v>62</v>
      </c>
      <c r="G147" s="51">
        <f t="shared" si="13"/>
        <v>335.45512412476126</v>
      </c>
      <c r="H147" s="49">
        <v>35.03</v>
      </c>
      <c r="I147" s="49">
        <v>65.75</v>
      </c>
      <c r="J147" s="10">
        <f t="shared" si="14"/>
        <v>319.08364259206394</v>
      </c>
      <c r="K147" s="70"/>
      <c r="L147" s="70"/>
      <c r="M147" s="71"/>
      <c r="N147" s="70"/>
      <c r="O147" s="70"/>
      <c r="P147" s="71"/>
    </row>
    <row r="148" spans="1:16" ht="15">
      <c r="A148" s="4" t="s">
        <v>10</v>
      </c>
      <c r="B148" s="9">
        <v>6.3</v>
      </c>
      <c r="C148" s="9">
        <v>20</v>
      </c>
      <c r="D148" s="33">
        <f t="shared" si="15"/>
        <v>539.6825396825396</v>
      </c>
      <c r="E148" s="49">
        <v>6.25</v>
      </c>
      <c r="F148" s="49">
        <v>18</v>
      </c>
      <c r="G148" s="51">
        <f t="shared" si="13"/>
        <v>489.6</v>
      </c>
      <c r="H148" s="49">
        <v>6.11</v>
      </c>
      <c r="I148" s="49">
        <v>15.25</v>
      </c>
      <c r="J148" s="10">
        <f t="shared" si="14"/>
        <v>424.30441898527005</v>
      </c>
      <c r="K148" s="70"/>
      <c r="L148" s="70"/>
      <c r="M148" s="71"/>
      <c r="N148" s="70"/>
      <c r="O148" s="70"/>
      <c r="P148" s="71"/>
    </row>
    <row r="149" spans="1:16" ht="15.75">
      <c r="A149" s="11" t="s">
        <v>11</v>
      </c>
      <c r="B149" s="13">
        <f>SUM(B146:B148)</f>
        <v>62.47</v>
      </c>
      <c r="C149" s="13">
        <f>SUM(C146:C148)</f>
        <v>192</v>
      </c>
      <c r="D149" s="35">
        <f t="shared" si="15"/>
        <v>522.4907955818793</v>
      </c>
      <c r="E149" s="50">
        <f>SUM(E146:E148)</f>
        <v>61.21</v>
      </c>
      <c r="F149" s="50">
        <f>SUM(F146:F148)</f>
        <v>170</v>
      </c>
      <c r="G149" s="37">
        <f t="shared" si="13"/>
        <v>472.1450743342591</v>
      </c>
      <c r="H149" s="13">
        <f>SUM(H146:H148)</f>
        <v>67.39</v>
      </c>
      <c r="I149" s="13">
        <f>SUM(I146:I148)</f>
        <v>179</v>
      </c>
      <c r="J149" s="14">
        <f t="shared" si="14"/>
        <v>451.5506751743582</v>
      </c>
      <c r="K149" s="63"/>
      <c r="L149" s="63"/>
      <c r="M149" s="66"/>
      <c r="N149" s="63"/>
      <c r="O149" s="63"/>
      <c r="P149" s="66"/>
    </row>
    <row r="150" spans="1:16" ht="15">
      <c r="A150" s="4" t="s">
        <v>12</v>
      </c>
      <c r="B150" s="9">
        <v>11.33</v>
      </c>
      <c r="C150" s="9">
        <v>46</v>
      </c>
      <c r="D150" s="33">
        <f t="shared" si="15"/>
        <v>690.2030008826125</v>
      </c>
      <c r="E150" s="49">
        <v>13.99</v>
      </c>
      <c r="F150" s="49">
        <v>53</v>
      </c>
      <c r="G150" s="51">
        <f t="shared" si="13"/>
        <v>644.0314510364547</v>
      </c>
      <c r="H150" s="49">
        <v>14.75</v>
      </c>
      <c r="I150" s="49">
        <v>54.5</v>
      </c>
      <c r="J150" s="10">
        <f t="shared" si="14"/>
        <v>628.1355932203389</v>
      </c>
      <c r="K150" s="70"/>
      <c r="L150" s="70"/>
      <c r="M150" s="71"/>
      <c r="N150" s="70"/>
      <c r="O150" s="70"/>
      <c r="P150" s="71"/>
    </row>
    <row r="151" spans="1:16" ht="15">
      <c r="A151" s="4" t="s">
        <v>13</v>
      </c>
      <c r="B151" s="9">
        <v>4.03</v>
      </c>
      <c r="C151" s="9">
        <v>8</v>
      </c>
      <c r="D151" s="33">
        <f t="shared" si="15"/>
        <v>337.46898263027293</v>
      </c>
      <c r="E151" s="49">
        <v>4.08</v>
      </c>
      <c r="F151" s="49">
        <v>9</v>
      </c>
      <c r="G151" s="51">
        <f t="shared" si="13"/>
        <v>375</v>
      </c>
      <c r="H151" s="49">
        <v>4.55</v>
      </c>
      <c r="I151" s="49">
        <v>12.25</v>
      </c>
      <c r="J151" s="10">
        <f t="shared" si="14"/>
        <v>457.69230769230774</v>
      </c>
      <c r="K151" s="70"/>
      <c r="L151" s="70"/>
      <c r="M151" s="71"/>
      <c r="N151" s="70"/>
      <c r="O151" s="70"/>
      <c r="P151" s="71"/>
    </row>
    <row r="152" spans="1:16" ht="15">
      <c r="A152" s="4" t="s">
        <v>14</v>
      </c>
      <c r="B152" s="9">
        <v>0.99</v>
      </c>
      <c r="C152" s="9">
        <v>4</v>
      </c>
      <c r="D152" s="33">
        <f t="shared" si="15"/>
        <v>686.8686868686868</v>
      </c>
      <c r="E152" s="49">
        <v>1.09</v>
      </c>
      <c r="F152" s="49">
        <v>5</v>
      </c>
      <c r="G152" s="51">
        <f t="shared" si="13"/>
        <v>779.8165137614678</v>
      </c>
      <c r="H152" s="49">
        <v>1.04</v>
      </c>
      <c r="I152" s="49">
        <v>5</v>
      </c>
      <c r="J152" s="51">
        <f t="shared" si="14"/>
        <v>817.3076923076923</v>
      </c>
      <c r="K152" s="70"/>
      <c r="L152" s="70"/>
      <c r="M152" s="72"/>
      <c r="N152" s="70"/>
      <c r="O152" s="70"/>
      <c r="P152" s="72"/>
    </row>
    <row r="153" spans="1:16" ht="15.75">
      <c r="A153" s="11" t="s">
        <v>15</v>
      </c>
      <c r="B153" s="13">
        <f>SUM(B150:B152)</f>
        <v>16.349999999999998</v>
      </c>
      <c r="C153" s="13">
        <f>SUM(C150:C152)</f>
        <v>58</v>
      </c>
      <c r="D153" s="35">
        <f t="shared" si="15"/>
        <v>603.0581039755352</v>
      </c>
      <c r="E153" s="50">
        <f>SUM(E150:E152)</f>
        <v>19.16</v>
      </c>
      <c r="F153" s="50">
        <f>SUM(F150:F152)</f>
        <v>67</v>
      </c>
      <c r="G153" s="37">
        <f t="shared" si="13"/>
        <v>594.4676409185804</v>
      </c>
      <c r="H153" s="13">
        <f>SUM(H150:H152)</f>
        <v>20.34</v>
      </c>
      <c r="I153" s="13">
        <f>SUM(I150:I152)</f>
        <v>71.75</v>
      </c>
      <c r="J153" s="14">
        <f t="shared" si="14"/>
        <v>599.6804326450344</v>
      </c>
      <c r="K153" s="63"/>
      <c r="L153" s="63"/>
      <c r="M153" s="66"/>
      <c r="N153" s="63"/>
      <c r="O153" s="63"/>
      <c r="P153" s="66"/>
    </row>
    <row r="154" spans="1:16" ht="15">
      <c r="A154" s="5" t="s">
        <v>22</v>
      </c>
      <c r="B154" s="9">
        <v>0.5</v>
      </c>
      <c r="C154" s="9">
        <v>0</v>
      </c>
      <c r="D154" s="33">
        <f t="shared" si="15"/>
        <v>0</v>
      </c>
      <c r="E154" s="49">
        <v>0.58</v>
      </c>
      <c r="F154" s="49">
        <v>1.5</v>
      </c>
      <c r="G154" s="51">
        <f t="shared" si="13"/>
        <v>439.65517241379314</v>
      </c>
      <c r="H154" s="119">
        <v>0.54</v>
      </c>
      <c r="I154" s="49">
        <v>1</v>
      </c>
      <c r="J154" s="10">
        <f t="shared" si="14"/>
        <v>314.8148148148148</v>
      </c>
      <c r="K154" s="120"/>
      <c r="L154" s="70"/>
      <c r="M154" s="71"/>
      <c r="N154" s="120"/>
      <c r="O154" s="70"/>
      <c r="P154" s="71"/>
    </row>
    <row r="155" spans="1:16" ht="15">
      <c r="A155" s="4" t="s">
        <v>16</v>
      </c>
      <c r="B155" s="9">
        <v>0.26</v>
      </c>
      <c r="C155" s="9">
        <v>1</v>
      </c>
      <c r="D155" s="33">
        <f>+C155*170/B155</f>
        <v>653.8461538461538</v>
      </c>
      <c r="E155" s="49">
        <v>0.26</v>
      </c>
      <c r="F155" s="49">
        <v>0.5</v>
      </c>
      <c r="G155" s="51">
        <f t="shared" si="13"/>
        <v>326.9230769230769</v>
      </c>
      <c r="H155" s="49">
        <v>0.21</v>
      </c>
      <c r="I155" s="49">
        <v>1</v>
      </c>
      <c r="J155" s="10">
        <f t="shared" si="14"/>
        <v>809.5238095238095</v>
      </c>
      <c r="K155" s="70"/>
      <c r="L155" s="70"/>
      <c r="M155" s="71"/>
      <c r="N155" s="70"/>
      <c r="O155" s="70"/>
      <c r="P155" s="71"/>
    </row>
    <row r="156" spans="1:16" ht="15.75">
      <c r="A156" s="11" t="s">
        <v>17</v>
      </c>
      <c r="B156" s="13">
        <f>SUM(B145+B149+B153+B154+B155)</f>
        <v>94.14</v>
      </c>
      <c r="C156" s="13">
        <f>+C155+C154+C153+C149+C145</f>
        <v>295</v>
      </c>
      <c r="D156" s="35">
        <f>+C156*170/B156</f>
        <v>532.7172296579562</v>
      </c>
      <c r="E156" s="50">
        <f>SUM(E145+E149+E153+E154+E155)</f>
        <v>94.06</v>
      </c>
      <c r="F156" s="50">
        <f>SUM(F145+F149+F153+F154+F155)</f>
        <v>278</v>
      </c>
      <c r="G156" s="37">
        <f>+F156*170/E156</f>
        <v>502.44524771422493</v>
      </c>
      <c r="H156" s="50">
        <f>+H145+H149+H153+H154+H155</f>
        <v>103.10000000000001</v>
      </c>
      <c r="I156" s="13">
        <f>+I145+I149+I153+I154+I155</f>
        <v>293</v>
      </c>
      <c r="J156" s="14">
        <f t="shared" si="14"/>
        <v>483.1231813773035</v>
      </c>
      <c r="K156" s="73"/>
      <c r="L156" s="63"/>
      <c r="M156" s="66"/>
      <c r="N156" s="73"/>
      <c r="O156" s="63"/>
      <c r="P156" s="66"/>
    </row>
    <row r="157" spans="1:16" ht="15">
      <c r="A157" s="4" t="s">
        <v>18</v>
      </c>
      <c r="B157" s="19"/>
      <c r="C157" s="36">
        <v>12</v>
      </c>
      <c r="D157" s="19"/>
      <c r="E157" s="19"/>
      <c r="F157" s="36">
        <v>12</v>
      </c>
      <c r="G157" s="19"/>
      <c r="H157" s="19"/>
      <c r="I157" s="25">
        <v>12</v>
      </c>
      <c r="J157" s="19"/>
      <c r="K157" s="25"/>
      <c r="L157" s="25"/>
      <c r="M157" s="25"/>
      <c r="N157" s="25"/>
      <c r="O157" s="25"/>
      <c r="P157" s="25"/>
    </row>
    <row r="158" spans="1:16" ht="15">
      <c r="A158" s="4" t="s">
        <v>19</v>
      </c>
      <c r="B158" s="24"/>
      <c r="C158" s="36"/>
      <c r="D158" s="24"/>
      <c r="E158" s="24"/>
      <c r="F158" s="36"/>
      <c r="G158" s="24"/>
      <c r="H158" s="24"/>
      <c r="I158" s="25"/>
      <c r="J158" s="24"/>
      <c r="K158" s="25"/>
      <c r="L158" s="74"/>
      <c r="M158" s="25"/>
      <c r="N158" s="25"/>
      <c r="O158" s="74"/>
      <c r="P158" s="25"/>
    </row>
    <row r="159" spans="1:16" ht="15">
      <c r="A159" s="4" t="s">
        <v>20</v>
      </c>
      <c r="B159" s="24"/>
      <c r="C159" s="36"/>
      <c r="D159" s="15"/>
      <c r="E159" s="24"/>
      <c r="F159" s="36"/>
      <c r="G159" s="15"/>
      <c r="H159" s="24"/>
      <c r="I159" s="25"/>
      <c r="J159" s="15"/>
      <c r="K159" s="25"/>
      <c r="L159" s="25"/>
      <c r="M159" s="25"/>
      <c r="N159" s="25"/>
      <c r="O159" s="25"/>
      <c r="P159" s="25"/>
    </row>
    <row r="160" spans="1:16" ht="15.75">
      <c r="A160" s="11" t="s">
        <v>21</v>
      </c>
      <c r="B160" s="13">
        <f>SUM(B145+B149+B153+B154+B155+B157)</f>
        <v>94.14</v>
      </c>
      <c r="C160" s="13">
        <f>+C157+C156</f>
        <v>307</v>
      </c>
      <c r="D160" s="34">
        <f>+C160*170/B160</f>
        <v>554.3870830677714</v>
      </c>
      <c r="E160" s="37">
        <f>SUM(E145+E149+E153+E154+E155+E157)</f>
        <v>94.06</v>
      </c>
      <c r="F160" s="37">
        <f>+F157+F156</f>
        <v>290</v>
      </c>
      <c r="G160" s="37">
        <f>+F160*170/E160</f>
        <v>524.1335317882202</v>
      </c>
      <c r="H160" s="13">
        <f>+H156</f>
        <v>103.10000000000001</v>
      </c>
      <c r="I160" s="37">
        <f>+I157+I156</f>
        <v>305</v>
      </c>
      <c r="J160" s="14">
        <f>+I160*170/H160</f>
        <v>502.90979631425796</v>
      </c>
      <c r="K160" s="63"/>
      <c r="L160" s="65"/>
      <c r="M160" s="66"/>
      <c r="N160" s="63"/>
      <c r="O160" s="65"/>
      <c r="P160" s="66"/>
    </row>
    <row r="161" spans="1:13" ht="15.75">
      <c r="A161" s="62"/>
      <c r="B161" s="63"/>
      <c r="C161" s="63"/>
      <c r="D161" s="64"/>
      <c r="E161" s="65"/>
      <c r="F161" s="65"/>
      <c r="G161" s="65"/>
      <c r="H161" s="63"/>
      <c r="I161" s="65"/>
      <c r="J161" s="66"/>
      <c r="K161" s="63"/>
      <c r="L161" s="65"/>
      <c r="M161" s="66"/>
    </row>
    <row r="162" spans="1:11" ht="12.75">
      <c r="A162" s="31" t="s">
        <v>35</v>
      </c>
      <c r="B162" s="38"/>
      <c r="C162" s="38"/>
      <c r="D162" s="38"/>
      <c r="K162" s="2" t="s">
        <v>47</v>
      </c>
    </row>
    <row r="164" ht="23.25">
      <c r="B164" s="81" t="s">
        <v>46</v>
      </c>
    </row>
    <row r="165" ht="15">
      <c r="A165" s="67"/>
    </row>
    <row r="166" spans="1:15" ht="12.75">
      <c r="A166" s="1"/>
      <c r="I166" s="40" t="s">
        <v>23</v>
      </c>
      <c r="O166" s="40"/>
    </row>
    <row r="167" spans="1:15" ht="12.75">
      <c r="A167" s="1"/>
      <c r="I167" s="40" t="s">
        <v>24</v>
      </c>
      <c r="O167" s="40"/>
    </row>
    <row r="168" spans="1:15" ht="13.5" thickBot="1">
      <c r="A168" s="1"/>
      <c r="I168" s="40" t="s">
        <v>25</v>
      </c>
      <c r="O168" s="40"/>
    </row>
    <row r="169" spans="1:11" ht="21.75" thickBot="1" thickTop="1">
      <c r="A169" s="133" t="s">
        <v>0</v>
      </c>
      <c r="B169" s="134" t="s">
        <v>52</v>
      </c>
      <c r="C169" s="134"/>
      <c r="D169" s="134"/>
      <c r="E169" s="134"/>
      <c r="F169" s="134"/>
      <c r="G169" s="134" t="s">
        <v>67</v>
      </c>
      <c r="H169" s="134"/>
      <c r="I169" s="134"/>
      <c r="J169" s="134"/>
      <c r="K169" s="134"/>
    </row>
    <row r="170" spans="1:11" ht="15.75" customHeight="1" thickBot="1" thickTop="1">
      <c r="A170" s="133"/>
      <c r="B170" s="138" t="s">
        <v>1</v>
      </c>
      <c r="C170" s="137" t="s">
        <v>2</v>
      </c>
      <c r="D170" s="137"/>
      <c r="E170" s="137"/>
      <c r="F170" s="135" t="s">
        <v>3</v>
      </c>
      <c r="G170" s="135" t="s">
        <v>1</v>
      </c>
      <c r="H170" s="137" t="s">
        <v>2</v>
      </c>
      <c r="I170" s="137"/>
      <c r="J170" s="137"/>
      <c r="K170" s="138" t="s">
        <v>3</v>
      </c>
    </row>
    <row r="171" spans="1:11" ht="29.25" customHeight="1" thickBot="1" thickTop="1">
      <c r="A171" s="133"/>
      <c r="B171" s="138"/>
      <c r="C171" s="85" t="s">
        <v>42</v>
      </c>
      <c r="D171" s="85" t="s">
        <v>44</v>
      </c>
      <c r="E171" s="75" t="s">
        <v>43</v>
      </c>
      <c r="F171" s="136"/>
      <c r="G171" s="136"/>
      <c r="H171" s="85" t="s">
        <v>42</v>
      </c>
      <c r="I171" s="85" t="s">
        <v>44</v>
      </c>
      <c r="J171" s="75" t="s">
        <v>43</v>
      </c>
      <c r="K171" s="138"/>
    </row>
    <row r="172" spans="1:11" ht="16.5" thickBot="1" thickTop="1">
      <c r="A172" s="82" t="s">
        <v>4</v>
      </c>
      <c r="B172" s="76">
        <v>5.3</v>
      </c>
      <c r="C172" s="76">
        <v>16</v>
      </c>
      <c r="D172" s="76">
        <v>2.5</v>
      </c>
      <c r="E172" s="76">
        <f>+D172+C172</f>
        <v>18.5</v>
      </c>
      <c r="F172" s="77">
        <f>+E172*170/B172</f>
        <v>593.3962264150944</v>
      </c>
      <c r="G172" s="76">
        <v>5.6</v>
      </c>
      <c r="H172" s="76">
        <v>17.5</v>
      </c>
      <c r="I172" s="76">
        <v>2.5</v>
      </c>
      <c r="J172" s="76">
        <f aca="true" t="shared" si="16" ref="J172:J186">+I172+H172</f>
        <v>20</v>
      </c>
      <c r="K172" s="77">
        <f aca="true" t="shared" si="17" ref="K172:K186">+J172*170/G172</f>
        <v>607.1428571428572</v>
      </c>
    </row>
    <row r="173" spans="1:11" ht="16.5" thickBot="1" thickTop="1">
      <c r="A173" s="82" t="s">
        <v>5</v>
      </c>
      <c r="B173" s="76">
        <v>4.92</v>
      </c>
      <c r="C173" s="76">
        <v>14</v>
      </c>
      <c r="D173" s="76">
        <v>3</v>
      </c>
      <c r="E173" s="76">
        <f aca="true" t="shared" si="18" ref="E173:E186">+D173+C173</f>
        <v>17</v>
      </c>
      <c r="F173" s="77">
        <f aca="true" t="shared" si="19" ref="F173:F186">+E173*170/B173</f>
        <v>587.3983739837398</v>
      </c>
      <c r="G173" s="76">
        <v>6.41</v>
      </c>
      <c r="H173" s="76">
        <v>23</v>
      </c>
      <c r="I173" s="76">
        <v>3</v>
      </c>
      <c r="J173" s="76">
        <f t="shared" si="16"/>
        <v>26</v>
      </c>
      <c r="K173" s="77">
        <f t="shared" si="17"/>
        <v>689.5475819032761</v>
      </c>
    </row>
    <row r="174" spans="1:11" ht="16.5" thickBot="1" thickTop="1">
      <c r="A174" s="82" t="s">
        <v>6</v>
      </c>
      <c r="B174" s="76">
        <v>3.35</v>
      </c>
      <c r="C174" s="76">
        <v>9</v>
      </c>
      <c r="D174" s="76">
        <v>1.1</v>
      </c>
      <c r="E174" s="76">
        <f t="shared" si="18"/>
        <v>10.1</v>
      </c>
      <c r="F174" s="77">
        <f t="shared" si="19"/>
        <v>512.5373134328358</v>
      </c>
      <c r="G174" s="76">
        <v>4.7</v>
      </c>
      <c r="H174" s="76">
        <v>16.9</v>
      </c>
      <c r="I174" s="76">
        <v>1.1</v>
      </c>
      <c r="J174" s="76">
        <f t="shared" si="16"/>
        <v>18</v>
      </c>
      <c r="K174" s="77">
        <f t="shared" si="17"/>
        <v>651.063829787234</v>
      </c>
    </row>
    <row r="175" spans="1:11" s="39" customFormat="1" ht="17.25" thickBot="1" thickTop="1">
      <c r="A175" s="83" t="s">
        <v>7</v>
      </c>
      <c r="B175" s="88">
        <f>SUM(B172:B174)</f>
        <v>13.569999999999999</v>
      </c>
      <c r="C175" s="78">
        <f>SUM(C172:C174)</f>
        <v>39</v>
      </c>
      <c r="D175" s="78">
        <f>SUM(D172:D174)</f>
        <v>6.6</v>
      </c>
      <c r="E175" s="79">
        <f t="shared" si="18"/>
        <v>45.6</v>
      </c>
      <c r="F175" s="80">
        <f t="shared" si="19"/>
        <v>571.2601326455417</v>
      </c>
      <c r="G175" s="78">
        <f>SUM(G172:G174)</f>
        <v>16.71</v>
      </c>
      <c r="H175" s="78">
        <f>SUM(H172:H174)</f>
        <v>57.4</v>
      </c>
      <c r="I175" s="78">
        <f>SUM(I172:I174)</f>
        <v>6.6</v>
      </c>
      <c r="J175" s="79">
        <f t="shared" si="16"/>
        <v>64</v>
      </c>
      <c r="K175" s="80">
        <f t="shared" si="17"/>
        <v>651.1071214841412</v>
      </c>
    </row>
    <row r="176" spans="1:11" ht="16.5" thickBot="1" thickTop="1">
      <c r="A176" s="82" t="s">
        <v>8</v>
      </c>
      <c r="B176" s="76">
        <v>26.33</v>
      </c>
      <c r="C176" s="76">
        <v>103</v>
      </c>
      <c r="D176" s="76">
        <v>3.2</v>
      </c>
      <c r="E176" s="76">
        <f t="shared" si="18"/>
        <v>106.2</v>
      </c>
      <c r="F176" s="77">
        <f t="shared" si="19"/>
        <v>685.681731864793</v>
      </c>
      <c r="G176" s="76">
        <v>29.62</v>
      </c>
      <c r="H176" s="76">
        <v>118.8</v>
      </c>
      <c r="I176" s="76">
        <v>3.2</v>
      </c>
      <c r="J176" s="76">
        <f t="shared" si="16"/>
        <v>122</v>
      </c>
      <c r="K176" s="77">
        <f t="shared" si="17"/>
        <v>700.202565833896</v>
      </c>
    </row>
    <row r="177" spans="1:11" ht="16.5" thickBot="1" thickTop="1">
      <c r="A177" s="82" t="s">
        <v>9</v>
      </c>
      <c r="B177" s="76">
        <v>39.42</v>
      </c>
      <c r="C177" s="76">
        <v>82</v>
      </c>
      <c r="D177" s="76">
        <v>5.75</v>
      </c>
      <c r="E177" s="76">
        <f t="shared" si="18"/>
        <v>87.75</v>
      </c>
      <c r="F177" s="77">
        <f t="shared" si="19"/>
        <v>378.42465753424653</v>
      </c>
      <c r="G177" s="76">
        <v>41.25</v>
      </c>
      <c r="H177" s="76">
        <v>70.25</v>
      </c>
      <c r="I177" s="76">
        <v>5.75</v>
      </c>
      <c r="J177" s="76">
        <f t="shared" si="16"/>
        <v>76</v>
      </c>
      <c r="K177" s="77">
        <f t="shared" si="17"/>
        <v>313.2121212121212</v>
      </c>
    </row>
    <row r="178" spans="1:11" ht="16.5" thickBot="1" thickTop="1">
      <c r="A178" s="82" t="s">
        <v>10</v>
      </c>
      <c r="B178" s="76">
        <v>6.5</v>
      </c>
      <c r="C178" s="76">
        <v>17</v>
      </c>
      <c r="D178" s="76">
        <v>0.7</v>
      </c>
      <c r="E178" s="76">
        <f t="shared" si="18"/>
        <v>17.7</v>
      </c>
      <c r="F178" s="77">
        <f t="shared" si="19"/>
        <v>462.9230769230769</v>
      </c>
      <c r="G178" s="76">
        <v>7.06</v>
      </c>
      <c r="H178" s="76">
        <v>17.3</v>
      </c>
      <c r="I178" s="76">
        <v>0.7</v>
      </c>
      <c r="J178" s="76">
        <f t="shared" si="16"/>
        <v>18</v>
      </c>
      <c r="K178" s="77">
        <f t="shared" si="17"/>
        <v>433.4277620396601</v>
      </c>
    </row>
    <row r="179" spans="1:11" s="39" customFormat="1" ht="17.25" thickBot="1" thickTop="1">
      <c r="A179" s="83" t="s">
        <v>11</v>
      </c>
      <c r="B179" s="78">
        <f>SUM(B176:B178)</f>
        <v>72.25</v>
      </c>
      <c r="C179" s="78">
        <f>SUM(C176:C178)</f>
        <v>202</v>
      </c>
      <c r="D179" s="78">
        <f>SUM(D176:D178)</f>
        <v>9.649999999999999</v>
      </c>
      <c r="E179" s="79">
        <f t="shared" si="18"/>
        <v>211.65</v>
      </c>
      <c r="F179" s="80">
        <f t="shared" si="19"/>
        <v>498</v>
      </c>
      <c r="G179" s="78">
        <f>SUM(G176:G178)</f>
        <v>77.93</v>
      </c>
      <c r="H179" s="78">
        <f>SUM(H176:H178)</f>
        <v>206.35000000000002</v>
      </c>
      <c r="I179" s="78">
        <f>SUM(I176:I178)</f>
        <v>9.649999999999999</v>
      </c>
      <c r="J179" s="79">
        <f t="shared" si="16"/>
        <v>216.00000000000003</v>
      </c>
      <c r="K179" s="80">
        <f t="shared" si="17"/>
        <v>471.1920954702939</v>
      </c>
    </row>
    <row r="180" spans="1:11" ht="16.5" thickBot="1" thickTop="1">
      <c r="A180" s="82" t="s">
        <v>12</v>
      </c>
      <c r="B180" s="76">
        <v>18.79</v>
      </c>
      <c r="C180" s="76">
        <v>53</v>
      </c>
      <c r="D180" s="76">
        <v>6.5</v>
      </c>
      <c r="E180" s="76">
        <f t="shared" si="18"/>
        <v>59.5</v>
      </c>
      <c r="F180" s="77">
        <f t="shared" si="19"/>
        <v>538.3182543906333</v>
      </c>
      <c r="G180" s="76">
        <v>18.79</v>
      </c>
      <c r="H180" s="76">
        <v>53.5</v>
      </c>
      <c r="I180" s="76">
        <v>6.5</v>
      </c>
      <c r="J180" s="76">
        <f t="shared" si="16"/>
        <v>60</v>
      </c>
      <c r="K180" s="77">
        <f t="shared" si="17"/>
        <v>542.8419372006387</v>
      </c>
    </row>
    <row r="181" spans="1:11" ht="16.5" thickBot="1" thickTop="1">
      <c r="A181" s="82" t="s">
        <v>13</v>
      </c>
      <c r="B181" s="76">
        <v>5.45</v>
      </c>
      <c r="C181" s="76">
        <v>10</v>
      </c>
      <c r="D181" s="76">
        <v>1.1</v>
      </c>
      <c r="E181" s="76">
        <f t="shared" si="18"/>
        <v>11.1</v>
      </c>
      <c r="F181" s="77">
        <f t="shared" si="19"/>
        <v>346.23853211009174</v>
      </c>
      <c r="G181" s="76">
        <v>5.54</v>
      </c>
      <c r="H181" s="76">
        <v>13.9</v>
      </c>
      <c r="I181" s="76">
        <v>1.1</v>
      </c>
      <c r="J181" s="76">
        <f t="shared" si="16"/>
        <v>15</v>
      </c>
      <c r="K181" s="77">
        <f t="shared" si="17"/>
        <v>460.28880866425993</v>
      </c>
    </row>
    <row r="182" spans="1:11" ht="16.5" thickBot="1" thickTop="1">
      <c r="A182" s="82" t="s">
        <v>14</v>
      </c>
      <c r="B182" s="76">
        <v>1.22</v>
      </c>
      <c r="C182" s="76">
        <v>5</v>
      </c>
      <c r="D182" s="76">
        <v>2.2</v>
      </c>
      <c r="E182" s="76">
        <f t="shared" si="18"/>
        <v>7.2</v>
      </c>
      <c r="F182" s="77">
        <f t="shared" si="19"/>
        <v>1003.2786885245902</v>
      </c>
      <c r="G182" s="76">
        <v>1.33</v>
      </c>
      <c r="H182" s="76">
        <v>4.3</v>
      </c>
      <c r="I182" s="76">
        <v>2.2</v>
      </c>
      <c r="J182" s="76">
        <f t="shared" si="16"/>
        <v>6.5</v>
      </c>
      <c r="K182" s="77">
        <f t="shared" si="17"/>
        <v>830.8270676691728</v>
      </c>
    </row>
    <row r="183" spans="1:11" s="39" customFormat="1" ht="17.25" thickBot="1" thickTop="1">
      <c r="A183" s="83" t="s">
        <v>15</v>
      </c>
      <c r="B183" s="78">
        <f>SUM(B180:B182)</f>
        <v>25.459999999999997</v>
      </c>
      <c r="C183" s="78">
        <f>SUM(C180:C182)</f>
        <v>68</v>
      </c>
      <c r="D183" s="78">
        <f>SUM(D180:D182)</f>
        <v>9.8</v>
      </c>
      <c r="E183" s="79">
        <f t="shared" si="18"/>
        <v>77.8</v>
      </c>
      <c r="F183" s="80">
        <f t="shared" si="19"/>
        <v>519.4815396700708</v>
      </c>
      <c r="G183" s="78">
        <f>SUM(G180:G182)</f>
        <v>25.659999999999997</v>
      </c>
      <c r="H183" s="78">
        <f>SUM(H180:H182)</f>
        <v>71.7</v>
      </c>
      <c r="I183" s="78">
        <f>SUM(I180:I182)</f>
        <v>9.8</v>
      </c>
      <c r="J183" s="79">
        <f t="shared" si="16"/>
        <v>81.5</v>
      </c>
      <c r="K183" s="80">
        <f t="shared" si="17"/>
        <v>539.9454403741232</v>
      </c>
    </row>
    <row r="184" spans="1:11" ht="16.5" thickBot="1" thickTop="1">
      <c r="A184" s="82" t="s">
        <v>22</v>
      </c>
      <c r="B184" s="121">
        <v>0.74</v>
      </c>
      <c r="C184" s="76">
        <v>2</v>
      </c>
      <c r="D184" s="76">
        <v>0.05</v>
      </c>
      <c r="E184" s="76">
        <f t="shared" si="18"/>
        <v>2.05</v>
      </c>
      <c r="F184" s="77">
        <f t="shared" si="19"/>
        <v>470.9459459459459</v>
      </c>
      <c r="G184" s="121">
        <v>1.02</v>
      </c>
      <c r="H184" s="76">
        <v>3.45</v>
      </c>
      <c r="I184" s="76">
        <v>0.05</v>
      </c>
      <c r="J184" s="76">
        <f t="shared" si="16"/>
        <v>3.5</v>
      </c>
      <c r="K184" s="77">
        <f t="shared" si="17"/>
        <v>583.3333333333334</v>
      </c>
    </row>
    <row r="185" spans="1:11" ht="16.5" thickBot="1" thickTop="1">
      <c r="A185" s="82" t="s">
        <v>16</v>
      </c>
      <c r="B185" s="76">
        <v>0.33</v>
      </c>
      <c r="C185" s="76">
        <v>2</v>
      </c>
      <c r="D185" s="76">
        <v>0</v>
      </c>
      <c r="E185" s="76">
        <f t="shared" si="18"/>
        <v>2</v>
      </c>
      <c r="F185" s="77">
        <f t="shared" si="19"/>
        <v>1030.3030303030303</v>
      </c>
      <c r="G185" s="76">
        <v>0.46</v>
      </c>
      <c r="H185" s="76">
        <v>2</v>
      </c>
      <c r="I185" s="76">
        <v>0</v>
      </c>
      <c r="J185" s="76">
        <f t="shared" si="16"/>
        <v>2</v>
      </c>
      <c r="K185" s="77">
        <f t="shared" si="17"/>
        <v>739.1304347826086</v>
      </c>
    </row>
    <row r="186" spans="1:11" s="39" customFormat="1" ht="17.25" thickBot="1" thickTop="1">
      <c r="A186" s="84" t="s">
        <v>17</v>
      </c>
      <c r="B186" s="79">
        <f>+B175+B179+B183+B184+B185</f>
        <v>112.34999999999998</v>
      </c>
      <c r="C186" s="78">
        <f>+C175+C179+C183+C184+C185</f>
        <v>313</v>
      </c>
      <c r="D186" s="78">
        <f>+D175+D179+D183+D184+D185</f>
        <v>26.1</v>
      </c>
      <c r="E186" s="79">
        <f t="shared" si="18"/>
        <v>339.1</v>
      </c>
      <c r="F186" s="80">
        <f t="shared" si="19"/>
        <v>513.1019136626614</v>
      </c>
      <c r="G186" s="79">
        <f>+G175+G179+G183+G184+G185</f>
        <v>121.78</v>
      </c>
      <c r="H186" s="78">
        <f>+H175+H179+H183+H184+H185</f>
        <v>340.9</v>
      </c>
      <c r="I186" s="78">
        <f>+I175+I179+I183+I184+I185</f>
        <v>26.1</v>
      </c>
      <c r="J186" s="79">
        <f t="shared" si="16"/>
        <v>367</v>
      </c>
      <c r="K186" s="80">
        <f t="shared" si="17"/>
        <v>512.317293480046</v>
      </c>
    </row>
    <row r="187" spans="1:13" ht="16.5" thickTop="1">
      <c r="A187" s="62"/>
      <c r="B187" s="63"/>
      <c r="C187" s="63"/>
      <c r="D187" s="64"/>
      <c r="E187" s="65"/>
      <c r="F187" s="65"/>
      <c r="G187" s="65"/>
      <c r="H187" s="63"/>
      <c r="I187" s="65"/>
      <c r="J187" s="66"/>
      <c r="K187" s="63"/>
      <c r="L187" s="65"/>
      <c r="M187" s="66"/>
    </row>
    <row r="188" spans="1:13" ht="15.75">
      <c r="A188" s="86" t="s">
        <v>51</v>
      </c>
      <c r="B188" s="62"/>
      <c r="C188" s="62"/>
      <c r="D188" s="62"/>
      <c r="E188" s="65"/>
      <c r="F188" s="65"/>
      <c r="G188" s="65"/>
      <c r="H188" s="63"/>
      <c r="I188" s="65"/>
      <c r="J188" s="66"/>
      <c r="K188" s="63"/>
      <c r="L188" s="65"/>
      <c r="M188" s="66"/>
    </row>
    <row r="189" spans="1:13" ht="15.75">
      <c r="A189" s="139" t="s">
        <v>45</v>
      </c>
      <c r="B189" s="139"/>
      <c r="C189" s="139"/>
      <c r="D189" s="139"/>
      <c r="E189" s="65"/>
      <c r="F189" s="65"/>
      <c r="G189" s="65"/>
      <c r="H189" s="63"/>
      <c r="I189" s="65"/>
      <c r="J189" s="66"/>
      <c r="K189" s="63"/>
      <c r="L189" s="65"/>
      <c r="M189" s="66"/>
    </row>
    <row r="190" spans="1:13" ht="15.75">
      <c r="A190" s="68"/>
      <c r="B190" s="68"/>
      <c r="C190" s="68"/>
      <c r="D190" s="68"/>
      <c r="E190" s="65"/>
      <c r="F190" s="65"/>
      <c r="G190" s="65"/>
      <c r="H190" s="63"/>
      <c r="I190" s="65"/>
      <c r="J190" s="66"/>
      <c r="K190" s="63"/>
      <c r="L190" s="65"/>
      <c r="M190" s="66"/>
    </row>
    <row r="193" ht="23.25">
      <c r="B193" s="81" t="s">
        <v>53</v>
      </c>
    </row>
    <row r="194" ht="15">
      <c r="A194" s="67"/>
    </row>
    <row r="195" spans="1:9" ht="12.75">
      <c r="A195" s="1"/>
      <c r="I195" s="40" t="s">
        <v>23</v>
      </c>
    </row>
    <row r="196" spans="1:9" ht="12.75">
      <c r="A196" s="1"/>
      <c r="I196" s="40" t="s">
        <v>24</v>
      </c>
    </row>
    <row r="197" spans="1:9" ht="13.5" thickBot="1">
      <c r="A197" s="1"/>
      <c r="I197" s="40" t="s">
        <v>25</v>
      </c>
    </row>
    <row r="198" spans="1:11" ht="21.75" thickBot="1" thickTop="1">
      <c r="A198" s="133" t="s">
        <v>0</v>
      </c>
      <c r="B198" s="134" t="s">
        <v>71</v>
      </c>
      <c r="C198" s="134"/>
      <c r="D198" s="134"/>
      <c r="E198" s="134"/>
      <c r="F198" s="134"/>
      <c r="G198" s="134" t="s">
        <v>72</v>
      </c>
      <c r="H198" s="134"/>
      <c r="I198" s="134"/>
      <c r="J198" s="134"/>
      <c r="K198" s="134"/>
    </row>
    <row r="199" spans="1:11" ht="16.5" customHeight="1" thickBot="1" thickTop="1">
      <c r="A199" s="133"/>
      <c r="B199" s="138" t="s">
        <v>66</v>
      </c>
      <c r="C199" s="137" t="s">
        <v>2</v>
      </c>
      <c r="D199" s="137"/>
      <c r="E199" s="137"/>
      <c r="F199" s="135" t="s">
        <v>3</v>
      </c>
      <c r="G199" s="135" t="s">
        <v>1</v>
      </c>
      <c r="H199" s="137" t="s">
        <v>2</v>
      </c>
      <c r="I199" s="137"/>
      <c r="J199" s="137"/>
      <c r="K199" s="138" t="s">
        <v>3</v>
      </c>
    </row>
    <row r="200" spans="1:11" ht="17.25" thickBot="1" thickTop="1">
      <c r="A200" s="133"/>
      <c r="B200" s="138"/>
      <c r="C200" s="85" t="s">
        <v>42</v>
      </c>
      <c r="D200" s="85" t="s">
        <v>44</v>
      </c>
      <c r="E200" s="75" t="s">
        <v>43</v>
      </c>
      <c r="F200" s="136"/>
      <c r="G200" s="136"/>
      <c r="H200" s="85" t="s">
        <v>42</v>
      </c>
      <c r="I200" s="85" t="s">
        <v>44</v>
      </c>
      <c r="J200" s="75" t="s">
        <v>43</v>
      </c>
      <c r="K200" s="138"/>
    </row>
    <row r="201" spans="1:11" ht="16.5" thickBot="1" thickTop="1">
      <c r="A201" s="82" t="s">
        <v>4</v>
      </c>
      <c r="B201" s="76">
        <v>4.8</v>
      </c>
      <c r="C201" s="76">
        <v>18.5</v>
      </c>
      <c r="D201" s="76">
        <v>2.5</v>
      </c>
      <c r="E201" s="76">
        <f>+D201+C201</f>
        <v>21</v>
      </c>
      <c r="F201" s="77">
        <f>+E201*170/B201</f>
        <v>743.75</v>
      </c>
      <c r="G201" s="76">
        <v>4.46</v>
      </c>
      <c r="H201" s="76">
        <v>18.5</v>
      </c>
      <c r="I201" s="76">
        <v>2.5</v>
      </c>
      <c r="J201" s="76">
        <f aca="true" t="shared" si="20" ref="J201:J215">+I201+H201</f>
        <v>21</v>
      </c>
      <c r="K201" s="77">
        <f aca="true" t="shared" si="21" ref="K201:K215">+J201*170/G201</f>
        <v>800.4484304932736</v>
      </c>
    </row>
    <row r="202" spans="1:11" ht="16.5" thickBot="1" thickTop="1">
      <c r="A202" s="82" t="s">
        <v>5</v>
      </c>
      <c r="B202" s="76">
        <v>6.14</v>
      </c>
      <c r="C202" s="76">
        <v>23</v>
      </c>
      <c r="D202" s="76">
        <v>3</v>
      </c>
      <c r="E202" s="76">
        <f aca="true" t="shared" si="22" ref="E202:E215">+D202+C202</f>
        <v>26</v>
      </c>
      <c r="F202" s="77">
        <f aca="true" t="shared" si="23" ref="F202:F215">+E202*170/B202</f>
        <v>719.8697068403909</v>
      </c>
      <c r="G202" s="76">
        <v>5.36</v>
      </c>
      <c r="H202" s="76">
        <v>21</v>
      </c>
      <c r="I202" s="76">
        <v>3</v>
      </c>
      <c r="J202" s="76">
        <f t="shared" si="20"/>
        <v>24</v>
      </c>
      <c r="K202" s="77">
        <f t="shared" si="21"/>
        <v>761.1940298507462</v>
      </c>
    </row>
    <row r="203" spans="1:11" ht="16.5" thickBot="1" thickTop="1">
      <c r="A203" s="82" t="s">
        <v>6</v>
      </c>
      <c r="B203" s="76">
        <v>4.5</v>
      </c>
      <c r="C203" s="76">
        <v>15.9</v>
      </c>
      <c r="D203" s="76">
        <v>1.1</v>
      </c>
      <c r="E203" s="76">
        <f t="shared" si="22"/>
        <v>17</v>
      </c>
      <c r="F203" s="77">
        <f t="shared" si="23"/>
        <v>642.2222222222222</v>
      </c>
      <c r="G203" s="76">
        <v>3.93</v>
      </c>
      <c r="H203" s="76">
        <v>12.9</v>
      </c>
      <c r="I203" s="76">
        <v>1.1</v>
      </c>
      <c r="J203" s="76">
        <f t="shared" si="20"/>
        <v>14</v>
      </c>
      <c r="K203" s="77">
        <f t="shared" si="21"/>
        <v>605.5979643765903</v>
      </c>
    </row>
    <row r="204" spans="1:11" ht="17.25" thickBot="1" thickTop="1">
      <c r="A204" s="83" t="s">
        <v>7</v>
      </c>
      <c r="B204" s="78">
        <f>SUM(B201:B203)</f>
        <v>15.44</v>
      </c>
      <c r="C204" s="78">
        <f>SUM(C201:C203)</f>
        <v>57.4</v>
      </c>
      <c r="D204" s="78">
        <f>SUM(D201:D203)</f>
        <v>6.6</v>
      </c>
      <c r="E204" s="79">
        <f t="shared" si="22"/>
        <v>64</v>
      </c>
      <c r="F204" s="80">
        <f t="shared" si="23"/>
        <v>704.6632124352332</v>
      </c>
      <c r="G204" s="78">
        <f>SUM(G201:G203)</f>
        <v>13.75</v>
      </c>
      <c r="H204" s="78">
        <f>SUM(H201:H203)</f>
        <v>52.4</v>
      </c>
      <c r="I204" s="78">
        <f>SUM(I201:I203)</f>
        <v>6.6</v>
      </c>
      <c r="J204" s="79">
        <f t="shared" si="20"/>
        <v>59</v>
      </c>
      <c r="K204" s="80">
        <f t="shared" si="21"/>
        <v>729.4545454545455</v>
      </c>
    </row>
    <row r="205" spans="1:11" ht="16.5" thickBot="1" thickTop="1">
      <c r="A205" s="82" t="s">
        <v>8</v>
      </c>
      <c r="B205" s="76">
        <v>24.97</v>
      </c>
      <c r="C205" s="76">
        <v>89.8</v>
      </c>
      <c r="D205" s="76">
        <v>3.2</v>
      </c>
      <c r="E205" s="76">
        <f t="shared" si="22"/>
        <v>93</v>
      </c>
      <c r="F205" s="77">
        <f t="shared" si="23"/>
        <v>633.1597917501001</v>
      </c>
      <c r="G205" s="76">
        <v>25.19</v>
      </c>
      <c r="H205" s="76">
        <v>120.8</v>
      </c>
      <c r="I205" s="76">
        <v>3.2</v>
      </c>
      <c r="J205" s="76">
        <f t="shared" si="20"/>
        <v>124</v>
      </c>
      <c r="K205" s="77">
        <f t="shared" si="21"/>
        <v>836.8400158793171</v>
      </c>
    </row>
    <row r="206" spans="1:11" ht="16.5" thickBot="1" thickTop="1">
      <c r="A206" s="82" t="s">
        <v>9</v>
      </c>
      <c r="B206" s="76">
        <v>41.46</v>
      </c>
      <c r="C206" s="76">
        <v>75.25</v>
      </c>
      <c r="D206" s="76">
        <v>5.75</v>
      </c>
      <c r="E206" s="76">
        <f t="shared" si="22"/>
        <v>81</v>
      </c>
      <c r="F206" s="77">
        <f t="shared" si="23"/>
        <v>332.1273516642547</v>
      </c>
      <c r="G206" s="76">
        <v>41.92</v>
      </c>
      <c r="H206" s="76">
        <v>78.25</v>
      </c>
      <c r="I206" s="76">
        <v>5.75</v>
      </c>
      <c r="J206" s="76">
        <f t="shared" si="20"/>
        <v>84</v>
      </c>
      <c r="K206" s="77">
        <f t="shared" si="21"/>
        <v>340.64885496183206</v>
      </c>
    </row>
    <row r="207" spans="1:11" ht="16.5" thickBot="1" thickTop="1">
      <c r="A207" s="82" t="s">
        <v>10</v>
      </c>
      <c r="B207" s="76">
        <v>6.08</v>
      </c>
      <c r="C207" s="76">
        <v>18.3</v>
      </c>
      <c r="D207" s="76">
        <v>0.7</v>
      </c>
      <c r="E207" s="76">
        <f t="shared" si="22"/>
        <v>19</v>
      </c>
      <c r="F207" s="77">
        <f t="shared" si="23"/>
        <v>531.25</v>
      </c>
      <c r="G207" s="76">
        <v>5.14</v>
      </c>
      <c r="H207" s="76">
        <v>18.3</v>
      </c>
      <c r="I207" s="76">
        <v>0.7</v>
      </c>
      <c r="J207" s="76">
        <f t="shared" si="20"/>
        <v>19</v>
      </c>
      <c r="K207" s="77">
        <f t="shared" si="21"/>
        <v>628.4046692607004</v>
      </c>
    </row>
    <row r="208" spans="1:11" ht="17.25" thickBot="1" thickTop="1">
      <c r="A208" s="83" t="s">
        <v>11</v>
      </c>
      <c r="B208" s="78">
        <f>SUM(B205:B207)</f>
        <v>72.51</v>
      </c>
      <c r="C208" s="78">
        <f>SUM(C205:C207)</f>
        <v>183.35000000000002</v>
      </c>
      <c r="D208" s="78">
        <f>SUM(D205:D207)</f>
        <v>9.649999999999999</v>
      </c>
      <c r="E208" s="79">
        <f t="shared" si="22"/>
        <v>193.00000000000003</v>
      </c>
      <c r="F208" s="80">
        <f t="shared" si="23"/>
        <v>452.4893118190595</v>
      </c>
      <c r="G208" s="78">
        <f>SUM(G205:G207)</f>
        <v>72.25</v>
      </c>
      <c r="H208" s="78">
        <f>SUM(H205:H207)</f>
        <v>217.35000000000002</v>
      </c>
      <c r="I208" s="78">
        <f>SUM(I205:I207)</f>
        <v>9.649999999999999</v>
      </c>
      <c r="J208" s="79">
        <f t="shared" si="20"/>
        <v>227.00000000000003</v>
      </c>
      <c r="K208" s="80">
        <f t="shared" si="21"/>
        <v>534.1176470588236</v>
      </c>
    </row>
    <row r="209" spans="1:11" ht="16.5" thickBot="1" thickTop="1">
      <c r="A209" s="82" t="s">
        <v>12</v>
      </c>
      <c r="B209" s="76">
        <v>24</v>
      </c>
      <c r="C209" s="76">
        <v>77.5</v>
      </c>
      <c r="D209" s="76">
        <v>6.5</v>
      </c>
      <c r="E209" s="76">
        <f t="shared" si="22"/>
        <v>84</v>
      </c>
      <c r="F209" s="77">
        <f t="shared" si="23"/>
        <v>595</v>
      </c>
      <c r="G209" s="76">
        <v>23.89</v>
      </c>
      <c r="H209" s="76">
        <v>71.5</v>
      </c>
      <c r="I209" s="76">
        <v>6.5</v>
      </c>
      <c r="J209" s="76">
        <f t="shared" si="20"/>
        <v>78</v>
      </c>
      <c r="K209" s="77">
        <f t="shared" si="21"/>
        <v>555.0439514441189</v>
      </c>
    </row>
    <row r="210" spans="1:11" ht="16.5" thickBot="1" thickTop="1">
      <c r="A210" s="82" t="s">
        <v>13</v>
      </c>
      <c r="B210" s="76">
        <v>4.85</v>
      </c>
      <c r="C210" s="76">
        <v>15.9</v>
      </c>
      <c r="D210" s="76">
        <v>1.1</v>
      </c>
      <c r="E210" s="76">
        <f t="shared" si="22"/>
        <v>17</v>
      </c>
      <c r="F210" s="77">
        <f t="shared" si="23"/>
        <v>595.8762886597939</v>
      </c>
      <c r="G210" s="76">
        <v>6.62</v>
      </c>
      <c r="H210" s="76">
        <v>21.9</v>
      </c>
      <c r="I210" s="76">
        <v>1.1</v>
      </c>
      <c r="J210" s="76">
        <f t="shared" si="20"/>
        <v>23</v>
      </c>
      <c r="K210" s="77">
        <f t="shared" si="21"/>
        <v>590.6344410876133</v>
      </c>
    </row>
    <row r="211" spans="1:11" ht="16.5" thickBot="1" thickTop="1">
      <c r="A211" s="82" t="s">
        <v>14</v>
      </c>
      <c r="B211" s="76">
        <v>1.28</v>
      </c>
      <c r="C211" s="76">
        <v>3.8</v>
      </c>
      <c r="D211" s="76">
        <v>2.2</v>
      </c>
      <c r="E211" s="76">
        <f t="shared" si="22"/>
        <v>6</v>
      </c>
      <c r="F211" s="77">
        <f t="shared" si="23"/>
        <v>796.875</v>
      </c>
      <c r="G211" s="76">
        <v>1.52</v>
      </c>
      <c r="H211" s="76">
        <v>2.8</v>
      </c>
      <c r="I211" s="76">
        <v>2.2</v>
      </c>
      <c r="J211" s="76">
        <f t="shared" si="20"/>
        <v>5</v>
      </c>
      <c r="K211" s="77">
        <f t="shared" si="21"/>
        <v>559.2105263157895</v>
      </c>
    </row>
    <row r="212" spans="1:11" ht="17.25" thickBot="1" thickTop="1">
      <c r="A212" s="83" t="s">
        <v>15</v>
      </c>
      <c r="B212" s="78">
        <f>SUM(B209:B211)</f>
        <v>30.130000000000003</v>
      </c>
      <c r="C212" s="78">
        <f>SUM(C209:C211)</f>
        <v>97.2</v>
      </c>
      <c r="D212" s="78">
        <f>SUM(D209:D211)</f>
        <v>9.8</v>
      </c>
      <c r="E212" s="79">
        <f t="shared" si="22"/>
        <v>107</v>
      </c>
      <c r="F212" s="80">
        <f t="shared" si="23"/>
        <v>603.7172253567873</v>
      </c>
      <c r="G212" s="78">
        <f>SUM(G209:G211)</f>
        <v>32.03</v>
      </c>
      <c r="H212" s="78">
        <f>SUM(H209:H211)</f>
        <v>96.2</v>
      </c>
      <c r="I212" s="78">
        <f>SUM(I209:I211)</f>
        <v>9.8</v>
      </c>
      <c r="J212" s="79">
        <f t="shared" si="20"/>
        <v>106</v>
      </c>
      <c r="K212" s="80">
        <f t="shared" si="21"/>
        <v>562.5975647830159</v>
      </c>
    </row>
    <row r="213" spans="1:11" ht="16.5" thickBot="1" thickTop="1">
      <c r="A213" s="82" t="s">
        <v>22</v>
      </c>
      <c r="B213" s="121">
        <v>1.19</v>
      </c>
      <c r="C213" s="76">
        <v>3.95</v>
      </c>
      <c r="D213" s="76">
        <v>0.05</v>
      </c>
      <c r="E213" s="76">
        <f t="shared" si="22"/>
        <v>4</v>
      </c>
      <c r="F213" s="77">
        <f t="shared" si="23"/>
        <v>571.4285714285714</v>
      </c>
      <c r="G213" s="121">
        <v>1.24</v>
      </c>
      <c r="H213" s="76">
        <v>3.95</v>
      </c>
      <c r="I213" s="76">
        <v>0.05</v>
      </c>
      <c r="J213" s="76">
        <f t="shared" si="20"/>
        <v>4</v>
      </c>
      <c r="K213" s="77">
        <f t="shared" si="21"/>
        <v>548.3870967741935</v>
      </c>
    </row>
    <row r="214" spans="1:11" ht="16.5" thickBot="1" thickTop="1">
      <c r="A214" s="82" t="s">
        <v>16</v>
      </c>
      <c r="B214" s="76">
        <v>0.51</v>
      </c>
      <c r="C214" s="76">
        <v>2</v>
      </c>
      <c r="D214" s="76">
        <v>0</v>
      </c>
      <c r="E214" s="76">
        <f t="shared" si="22"/>
        <v>2</v>
      </c>
      <c r="F214" s="77">
        <f t="shared" si="23"/>
        <v>666.6666666666666</v>
      </c>
      <c r="G214" s="76">
        <v>0.33</v>
      </c>
      <c r="H214" s="76">
        <v>2</v>
      </c>
      <c r="I214" s="76">
        <v>0</v>
      </c>
      <c r="J214" s="76">
        <f t="shared" si="20"/>
        <v>2</v>
      </c>
      <c r="K214" s="77">
        <f t="shared" si="21"/>
        <v>1030.3030303030303</v>
      </c>
    </row>
    <row r="215" spans="1:11" ht="17.25" thickBot="1" thickTop="1">
      <c r="A215" s="84" t="s">
        <v>17</v>
      </c>
      <c r="B215" s="79">
        <f>+B204+B208+B212+B213+B214</f>
        <v>119.78000000000002</v>
      </c>
      <c r="C215" s="78">
        <f>+C204+C208+C212+C213+C214</f>
        <v>343.90000000000003</v>
      </c>
      <c r="D215" s="78">
        <f>+D204+D208+D212+D213+D214</f>
        <v>26.1</v>
      </c>
      <c r="E215" s="79">
        <f t="shared" si="22"/>
        <v>370.00000000000006</v>
      </c>
      <c r="F215" s="80">
        <f t="shared" si="23"/>
        <v>525.1294039071631</v>
      </c>
      <c r="G215" s="79">
        <f>+G204+G208+G212+G213+G214</f>
        <v>119.6</v>
      </c>
      <c r="H215" s="78">
        <f>+H204+H208+H212+H213+H214</f>
        <v>371.9</v>
      </c>
      <c r="I215" s="78">
        <f>+I204+I208+I212+I213+I214</f>
        <v>26.1</v>
      </c>
      <c r="J215" s="79">
        <f t="shared" si="20"/>
        <v>398</v>
      </c>
      <c r="K215" s="80">
        <f t="shared" si="21"/>
        <v>565.7190635451506</v>
      </c>
    </row>
    <row r="216" spans="1:11" ht="16.5" thickTop="1">
      <c r="A216" s="62"/>
      <c r="B216" s="63"/>
      <c r="C216" s="63"/>
      <c r="D216" s="64"/>
      <c r="E216" s="65"/>
      <c r="F216" s="65"/>
      <c r="G216" s="65"/>
      <c r="H216" s="63"/>
      <c r="I216" s="65"/>
      <c r="J216" s="66"/>
      <c r="K216" s="63"/>
    </row>
    <row r="217" spans="1:11" s="122" customFormat="1" ht="15.75">
      <c r="A217" s="86" t="s">
        <v>50</v>
      </c>
      <c r="B217" s="62"/>
      <c r="C217" s="62"/>
      <c r="D217" s="62"/>
      <c r="E217" s="65"/>
      <c r="F217" s="65"/>
      <c r="G217" s="65"/>
      <c r="H217" s="63"/>
      <c r="I217" s="65"/>
      <c r="J217" s="66"/>
      <c r="K217" s="63"/>
    </row>
    <row r="218" spans="1:11" ht="15.75">
      <c r="A218" s="68"/>
      <c r="B218" s="68"/>
      <c r="C218" s="68"/>
      <c r="D218" s="68"/>
      <c r="E218" s="65"/>
      <c r="F218" s="65"/>
      <c r="G218" s="65"/>
      <c r="H218" s="63"/>
      <c r="I218" s="65"/>
      <c r="J218" s="66"/>
      <c r="K218" s="63"/>
    </row>
    <row r="223" ht="23.25">
      <c r="B223" s="81" t="s">
        <v>73</v>
      </c>
    </row>
    <row r="225" spans="1:9" ht="12.75">
      <c r="A225" s="1"/>
      <c r="I225" s="40" t="s">
        <v>23</v>
      </c>
    </row>
    <row r="226" spans="1:9" ht="12.75">
      <c r="A226" s="1"/>
      <c r="I226" s="40" t="s">
        <v>24</v>
      </c>
    </row>
    <row r="227" spans="1:9" ht="13.5" thickBot="1">
      <c r="A227" s="1"/>
      <c r="I227" s="40" t="s">
        <v>25</v>
      </c>
    </row>
    <row r="228" spans="1:11" ht="21.75" thickBot="1" thickTop="1">
      <c r="A228" s="133" t="s">
        <v>0</v>
      </c>
      <c r="B228" s="134" t="s">
        <v>74</v>
      </c>
      <c r="C228" s="134"/>
      <c r="D228" s="134"/>
      <c r="E228" s="134"/>
      <c r="F228" s="134"/>
      <c r="G228" s="134" t="s">
        <v>76</v>
      </c>
      <c r="H228" s="134"/>
      <c r="I228" s="134"/>
      <c r="J228" s="134"/>
      <c r="K228" s="134"/>
    </row>
    <row r="229" spans="1:11" ht="16.5" customHeight="1" thickBot="1" thickTop="1">
      <c r="A229" s="133"/>
      <c r="B229" s="135" t="s">
        <v>70</v>
      </c>
      <c r="C229" s="137" t="s">
        <v>69</v>
      </c>
      <c r="D229" s="137"/>
      <c r="E229" s="137"/>
      <c r="F229" s="135" t="s">
        <v>3</v>
      </c>
      <c r="G229" s="135" t="s">
        <v>70</v>
      </c>
      <c r="H229" s="137" t="s">
        <v>69</v>
      </c>
      <c r="I229" s="137"/>
      <c r="J229" s="137"/>
      <c r="K229" s="135" t="s">
        <v>3</v>
      </c>
    </row>
    <row r="230" spans="1:11" ht="17.25" thickBot="1" thickTop="1">
      <c r="A230" s="133"/>
      <c r="B230" s="136"/>
      <c r="C230" s="85" t="s">
        <v>42</v>
      </c>
      <c r="D230" s="85" t="s">
        <v>44</v>
      </c>
      <c r="E230" s="75" t="s">
        <v>43</v>
      </c>
      <c r="F230" s="136"/>
      <c r="G230" s="136"/>
      <c r="H230" s="85" t="s">
        <v>42</v>
      </c>
      <c r="I230" s="85" t="s">
        <v>44</v>
      </c>
      <c r="J230" s="75" t="s">
        <v>43</v>
      </c>
      <c r="K230" s="136"/>
    </row>
    <row r="231" spans="1:11" ht="16.5" thickBot="1" thickTop="1">
      <c r="A231" s="82" t="s">
        <v>4</v>
      </c>
      <c r="B231" s="76">
        <v>4.2</v>
      </c>
      <c r="C231" s="76">
        <f>E231-D231</f>
        <v>10.5</v>
      </c>
      <c r="D231" s="76">
        <v>2.5</v>
      </c>
      <c r="E231" s="76">
        <v>13</v>
      </c>
      <c r="F231" s="77">
        <f>+E231*170/B231</f>
        <v>526.1904761904761</v>
      </c>
      <c r="G231" s="76">
        <v>3.39</v>
      </c>
      <c r="H231" s="76">
        <f>J231-I231</f>
        <v>3.75</v>
      </c>
      <c r="I231" s="76">
        <v>2.5</v>
      </c>
      <c r="J231" s="76">
        <v>6.25</v>
      </c>
      <c r="K231" s="77">
        <f>+J231*170/G231</f>
        <v>313.4218289085546</v>
      </c>
    </row>
    <row r="232" spans="1:11" ht="16.5" thickBot="1" thickTop="1">
      <c r="A232" s="82" t="s">
        <v>5</v>
      </c>
      <c r="B232" s="76">
        <v>6.48</v>
      </c>
      <c r="C232" s="76">
        <f aca="true" t="shared" si="24" ref="C232:C246">E232-D232</f>
        <v>20</v>
      </c>
      <c r="D232" s="76">
        <v>3</v>
      </c>
      <c r="E232" s="76">
        <v>23</v>
      </c>
      <c r="F232" s="77">
        <f aca="true" t="shared" si="25" ref="F232:F246">+E232*170/B232</f>
        <v>603.395061728395</v>
      </c>
      <c r="G232" s="76">
        <v>6.15</v>
      </c>
      <c r="H232" s="76">
        <f aca="true" t="shared" si="26" ref="H232:H245">J232-I232</f>
        <v>11.5</v>
      </c>
      <c r="I232" s="76">
        <v>3</v>
      </c>
      <c r="J232" s="76">
        <v>14.5</v>
      </c>
      <c r="K232" s="77">
        <f aca="true" t="shared" si="27" ref="K232:K246">+J232*170/G232</f>
        <v>400.8130081300813</v>
      </c>
    </row>
    <row r="233" spans="1:11" ht="16.5" thickBot="1" thickTop="1">
      <c r="A233" s="82" t="s">
        <v>6</v>
      </c>
      <c r="B233" s="76">
        <v>4.87</v>
      </c>
      <c r="C233" s="76">
        <f t="shared" si="24"/>
        <v>15.9</v>
      </c>
      <c r="D233" s="76">
        <v>1.1</v>
      </c>
      <c r="E233" s="76">
        <v>17</v>
      </c>
      <c r="F233" s="77">
        <f t="shared" si="25"/>
        <v>593.4291581108829</v>
      </c>
      <c r="G233" s="76">
        <v>4.48</v>
      </c>
      <c r="H233" s="76">
        <f t="shared" si="26"/>
        <v>13.9</v>
      </c>
      <c r="I233" s="76">
        <v>1.1</v>
      </c>
      <c r="J233" s="76">
        <v>15</v>
      </c>
      <c r="K233" s="77">
        <f t="shared" si="27"/>
        <v>569.1964285714286</v>
      </c>
    </row>
    <row r="234" spans="1:11" ht="16.5" thickBot="1" thickTop="1">
      <c r="A234" s="123" t="s">
        <v>7</v>
      </c>
      <c r="B234" s="124">
        <f>SUM(B231:B233)</f>
        <v>15.55</v>
      </c>
      <c r="C234" s="124">
        <f t="shared" si="24"/>
        <v>46.4</v>
      </c>
      <c r="D234" s="124">
        <f>SUM(D231:D233)</f>
        <v>6.6</v>
      </c>
      <c r="E234" s="124">
        <f>SUM(E231:E233)</f>
        <v>53</v>
      </c>
      <c r="F234" s="125">
        <f t="shared" si="25"/>
        <v>579.4212218649517</v>
      </c>
      <c r="G234" s="124">
        <f>SUM(G231:G233)</f>
        <v>14.020000000000001</v>
      </c>
      <c r="H234" s="124">
        <f t="shared" si="26"/>
        <v>29.15</v>
      </c>
      <c r="I234" s="124">
        <f>SUM(I231:I233)</f>
        <v>6.6</v>
      </c>
      <c r="J234" s="124">
        <f>SUM(J231:J233)</f>
        <v>35.75</v>
      </c>
      <c r="K234" s="125">
        <f t="shared" si="27"/>
        <v>433.4878744650499</v>
      </c>
    </row>
    <row r="235" spans="1:11" ht="16.5" thickBot="1" thickTop="1">
      <c r="A235" s="82" t="s">
        <v>8</v>
      </c>
      <c r="B235" s="76">
        <v>27.73</v>
      </c>
      <c r="C235" s="76">
        <f t="shared" si="24"/>
        <v>108.8</v>
      </c>
      <c r="D235" s="76">
        <v>3.2</v>
      </c>
      <c r="E235" s="76">
        <v>112</v>
      </c>
      <c r="F235" s="77">
        <f t="shared" si="25"/>
        <v>686.6209880995311</v>
      </c>
      <c r="G235" s="76">
        <v>27.22</v>
      </c>
      <c r="H235" s="76">
        <f t="shared" si="26"/>
        <v>86.8</v>
      </c>
      <c r="I235" s="76">
        <v>3.2</v>
      </c>
      <c r="J235" s="76">
        <v>90</v>
      </c>
      <c r="K235" s="77">
        <f t="shared" si="27"/>
        <v>562.08670095518</v>
      </c>
    </row>
    <row r="236" spans="1:11" ht="16.5" thickBot="1" thickTop="1">
      <c r="A236" s="82" t="s">
        <v>9</v>
      </c>
      <c r="B236" s="76">
        <v>41.9</v>
      </c>
      <c r="C236" s="76">
        <f t="shared" si="24"/>
        <v>74.25</v>
      </c>
      <c r="D236" s="76">
        <v>5.75</v>
      </c>
      <c r="E236" s="76">
        <v>80</v>
      </c>
      <c r="F236" s="77">
        <f t="shared" si="25"/>
        <v>324.58233890214797</v>
      </c>
      <c r="G236" s="76">
        <v>42.07</v>
      </c>
      <c r="H236" s="76">
        <f t="shared" si="26"/>
        <v>70.25</v>
      </c>
      <c r="I236" s="76">
        <v>5.75</v>
      </c>
      <c r="J236" s="76">
        <v>76</v>
      </c>
      <c r="K236" s="77">
        <f t="shared" si="27"/>
        <v>307.1072022819111</v>
      </c>
    </row>
    <row r="237" spans="1:11" ht="16.5" thickBot="1" thickTop="1">
      <c r="A237" s="82" t="s">
        <v>10</v>
      </c>
      <c r="B237" s="76">
        <v>5.74</v>
      </c>
      <c r="C237" s="76">
        <f t="shared" si="24"/>
        <v>18.3</v>
      </c>
      <c r="D237" s="76">
        <v>0.7</v>
      </c>
      <c r="E237" s="76">
        <v>19</v>
      </c>
      <c r="F237" s="77">
        <f t="shared" si="25"/>
        <v>562.7177700348432</v>
      </c>
      <c r="G237" s="76">
        <v>5.63</v>
      </c>
      <c r="H237" s="76">
        <f t="shared" si="26"/>
        <v>17.3</v>
      </c>
      <c r="I237" s="76">
        <v>0.7</v>
      </c>
      <c r="J237" s="76">
        <v>18</v>
      </c>
      <c r="K237" s="77">
        <f t="shared" si="27"/>
        <v>543.5168738898757</v>
      </c>
    </row>
    <row r="238" spans="1:11" ht="16.5" thickBot="1" thickTop="1">
      <c r="A238" s="123" t="s">
        <v>11</v>
      </c>
      <c r="B238" s="124">
        <f>SUM(B235:B237)</f>
        <v>75.36999999999999</v>
      </c>
      <c r="C238" s="124">
        <f t="shared" si="24"/>
        <v>201.35</v>
      </c>
      <c r="D238" s="124">
        <f>SUM(D235:D237)</f>
        <v>9.649999999999999</v>
      </c>
      <c r="E238" s="124">
        <f>SUM(E235:E237)</f>
        <v>211</v>
      </c>
      <c r="F238" s="125">
        <f t="shared" si="25"/>
        <v>475.9188005837867</v>
      </c>
      <c r="G238" s="124">
        <f>SUM(G235:G237)</f>
        <v>74.91999999999999</v>
      </c>
      <c r="H238" s="124">
        <f t="shared" si="26"/>
        <v>174.35</v>
      </c>
      <c r="I238" s="124">
        <f>SUM(I235:I237)</f>
        <v>9.649999999999999</v>
      </c>
      <c r="J238" s="124">
        <f>SUM(J235:J237)</f>
        <v>184</v>
      </c>
      <c r="K238" s="125">
        <f t="shared" si="27"/>
        <v>417.512012813668</v>
      </c>
    </row>
    <row r="239" spans="1:11" ht="16.5" thickBot="1" thickTop="1">
      <c r="A239" s="82" t="s">
        <v>68</v>
      </c>
      <c r="B239" s="76">
        <v>17.13</v>
      </c>
      <c r="C239" s="76">
        <f t="shared" si="24"/>
        <v>49.9</v>
      </c>
      <c r="D239" s="76">
        <v>0.6</v>
      </c>
      <c r="E239" s="76">
        <v>50.5</v>
      </c>
      <c r="F239" s="77">
        <f t="shared" si="25"/>
        <v>501.16754232340924</v>
      </c>
      <c r="G239" s="76">
        <v>17.73</v>
      </c>
      <c r="H239" s="76">
        <f t="shared" si="26"/>
        <v>57.4</v>
      </c>
      <c r="I239" s="76">
        <v>0.6</v>
      </c>
      <c r="J239" s="76">
        <v>58</v>
      </c>
      <c r="K239" s="77">
        <f t="shared" si="27"/>
        <v>556.1195713479977</v>
      </c>
    </row>
    <row r="240" spans="1:11" ht="16.5" thickBot="1" thickTop="1">
      <c r="A240" s="82" t="s">
        <v>12</v>
      </c>
      <c r="B240" s="76">
        <v>8.21</v>
      </c>
      <c r="C240" s="76">
        <f t="shared" si="24"/>
        <v>20.6</v>
      </c>
      <c r="D240" s="76">
        <v>5.9</v>
      </c>
      <c r="E240" s="76">
        <v>26.5</v>
      </c>
      <c r="F240" s="77">
        <f t="shared" si="25"/>
        <v>548.721071863581</v>
      </c>
      <c r="G240" s="76">
        <v>6.66</v>
      </c>
      <c r="H240" s="76">
        <f t="shared" si="26"/>
        <v>17.85</v>
      </c>
      <c r="I240" s="76">
        <v>5.9</v>
      </c>
      <c r="J240" s="76">
        <v>23.75</v>
      </c>
      <c r="K240" s="77">
        <f t="shared" si="27"/>
        <v>606.2312312312312</v>
      </c>
    </row>
    <row r="241" spans="1:11" ht="16.5" thickBot="1" thickTop="1">
      <c r="A241" s="82" t="s">
        <v>13</v>
      </c>
      <c r="B241" s="76">
        <v>8.75</v>
      </c>
      <c r="C241" s="76">
        <f t="shared" si="24"/>
        <v>32.9</v>
      </c>
      <c r="D241" s="76">
        <v>1.1</v>
      </c>
      <c r="E241" s="76">
        <v>34</v>
      </c>
      <c r="F241" s="77">
        <f t="shared" si="25"/>
        <v>660.5714285714286</v>
      </c>
      <c r="G241" s="76">
        <v>6.42</v>
      </c>
      <c r="H241" s="76">
        <f t="shared" si="26"/>
        <v>18.4</v>
      </c>
      <c r="I241" s="76">
        <v>1.1</v>
      </c>
      <c r="J241" s="76">
        <v>19.5</v>
      </c>
      <c r="K241" s="77">
        <f t="shared" si="27"/>
        <v>516.355140186916</v>
      </c>
    </row>
    <row r="242" spans="1:11" ht="16.5" thickBot="1" thickTop="1">
      <c r="A242" s="82" t="s">
        <v>14</v>
      </c>
      <c r="B242" s="76">
        <v>1.87</v>
      </c>
      <c r="C242" s="76">
        <f t="shared" si="24"/>
        <v>3.8</v>
      </c>
      <c r="D242" s="76">
        <v>2.2</v>
      </c>
      <c r="E242" s="76">
        <v>6</v>
      </c>
      <c r="F242" s="77">
        <f t="shared" si="25"/>
        <v>545.4545454545454</v>
      </c>
      <c r="G242" s="76">
        <v>1.42</v>
      </c>
      <c r="H242" s="76">
        <f t="shared" si="26"/>
        <v>3.8</v>
      </c>
      <c r="I242" s="76">
        <v>2.2</v>
      </c>
      <c r="J242" s="76">
        <v>6</v>
      </c>
      <c r="K242" s="77">
        <f t="shared" si="27"/>
        <v>718.3098591549297</v>
      </c>
    </row>
    <row r="243" spans="1:11" ht="16.5" thickBot="1" thickTop="1">
      <c r="A243" s="123" t="s">
        <v>15</v>
      </c>
      <c r="B243" s="124">
        <f>SUM(B239:B242)</f>
        <v>35.96</v>
      </c>
      <c r="C243" s="124">
        <f t="shared" si="24"/>
        <v>107.2</v>
      </c>
      <c r="D243" s="124">
        <f>SUM(D239:D242)</f>
        <v>9.8</v>
      </c>
      <c r="E243" s="124">
        <f>SUM(E239:E242)</f>
        <v>117</v>
      </c>
      <c r="F243" s="125">
        <f t="shared" si="25"/>
        <v>553.1145717463849</v>
      </c>
      <c r="G243" s="124">
        <f>SUM(G239:G242)</f>
        <v>32.230000000000004</v>
      </c>
      <c r="H243" s="124">
        <f t="shared" si="26"/>
        <v>97.45</v>
      </c>
      <c r="I243" s="124">
        <f>SUM(I239:I242)</f>
        <v>9.8</v>
      </c>
      <c r="J243" s="124">
        <f>SUM(J239:J242)</f>
        <v>107.25</v>
      </c>
      <c r="K243" s="125">
        <f t="shared" si="27"/>
        <v>565.6996587030716</v>
      </c>
    </row>
    <row r="244" spans="1:11" ht="16.5" thickBot="1" thickTop="1">
      <c r="A244" s="82" t="s">
        <v>22</v>
      </c>
      <c r="B244" s="76">
        <v>1.27</v>
      </c>
      <c r="C244" s="76">
        <f t="shared" si="24"/>
        <v>2.95</v>
      </c>
      <c r="D244" s="76">
        <v>0.05</v>
      </c>
      <c r="E244" s="76">
        <v>3</v>
      </c>
      <c r="F244" s="77">
        <f t="shared" si="25"/>
        <v>401.5748031496063</v>
      </c>
      <c r="G244" s="76">
        <v>1.25</v>
      </c>
      <c r="H244" s="76">
        <f t="shared" si="26"/>
        <v>2.95</v>
      </c>
      <c r="I244" s="76">
        <v>0.05</v>
      </c>
      <c r="J244" s="76">
        <v>3</v>
      </c>
      <c r="K244" s="77">
        <f t="shared" si="27"/>
        <v>408</v>
      </c>
    </row>
    <row r="245" spans="1:11" ht="16.5" thickBot="1" thickTop="1">
      <c r="A245" s="82" t="s">
        <v>16</v>
      </c>
      <c r="B245" s="76">
        <v>0.31</v>
      </c>
      <c r="C245" s="76">
        <f t="shared" si="24"/>
        <v>2</v>
      </c>
      <c r="D245" s="76">
        <v>0</v>
      </c>
      <c r="E245" s="76">
        <v>2</v>
      </c>
      <c r="F245" s="77">
        <f t="shared" si="25"/>
        <v>1096.774193548387</v>
      </c>
      <c r="G245" s="76">
        <v>0.5</v>
      </c>
      <c r="H245" s="76">
        <f t="shared" si="26"/>
        <v>2</v>
      </c>
      <c r="I245" s="76">
        <v>0</v>
      </c>
      <c r="J245" s="76">
        <v>2</v>
      </c>
      <c r="K245" s="77">
        <f t="shared" si="27"/>
        <v>680</v>
      </c>
    </row>
    <row r="246" spans="1:11" ht="16.5" thickBot="1" thickTop="1">
      <c r="A246" s="123" t="s">
        <v>17</v>
      </c>
      <c r="B246" s="124">
        <f>+B234+B238+B243+B244+B245</f>
        <v>128.46</v>
      </c>
      <c r="C246" s="124">
        <f t="shared" si="24"/>
        <v>359.9</v>
      </c>
      <c r="D246" s="124">
        <f>+D234+D238+D243+D244+D245</f>
        <v>26.1</v>
      </c>
      <c r="E246" s="124">
        <f>+E234+E238+E243+E244+E245</f>
        <v>386</v>
      </c>
      <c r="F246" s="125">
        <f t="shared" si="25"/>
        <v>510.8204888681301</v>
      </c>
      <c r="G246" s="124">
        <f>+G234+G238+G243+G244+G245</f>
        <v>122.91999999999999</v>
      </c>
      <c r="H246" s="124">
        <f>+H234+H238+H243+H244+H245</f>
        <v>305.9</v>
      </c>
      <c r="I246" s="124">
        <f>+I234+I238+I243+I244+I245</f>
        <v>26.1</v>
      </c>
      <c r="J246" s="124">
        <f>+J234+J238+J243+J244+J245</f>
        <v>332</v>
      </c>
      <c r="K246" s="125">
        <f t="shared" si="27"/>
        <v>459.16042954767335</v>
      </c>
    </row>
    <row r="247" spans="1:11" ht="13.5" thickTop="1">
      <c r="A247" s="122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</row>
    <row r="248" spans="1:11" ht="12.75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</row>
    <row r="249" spans="1:11" ht="15.75">
      <c r="A249" s="147" t="s">
        <v>50</v>
      </c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</row>
    <row r="251" ht="12.75">
      <c r="A251" s="39"/>
    </row>
    <row r="254" ht="23.25">
      <c r="B254" s="81" t="s">
        <v>75</v>
      </c>
    </row>
    <row r="255" ht="13.5" customHeight="1"/>
    <row r="256" spans="4:9" ht="15.75" customHeight="1">
      <c r="D256" s="40"/>
      <c r="G256" s="40"/>
      <c r="I256" s="40" t="s">
        <v>23</v>
      </c>
    </row>
    <row r="257" spans="4:9" ht="15" customHeight="1">
      <c r="D257" s="40"/>
      <c r="G257" s="40"/>
      <c r="I257" s="40" t="s">
        <v>24</v>
      </c>
    </row>
    <row r="258" spans="2:12" ht="13.5" customHeight="1">
      <c r="B258" s="122"/>
      <c r="D258" s="40"/>
      <c r="G258" s="40"/>
      <c r="I258" s="40" t="s">
        <v>25</v>
      </c>
      <c r="L258" s="122"/>
    </row>
    <row r="260" spans="1:11" ht="20.25">
      <c r="A260" s="130" t="s">
        <v>0</v>
      </c>
      <c r="B260" s="131" t="s">
        <v>77</v>
      </c>
      <c r="C260" s="131"/>
      <c r="D260" s="131"/>
      <c r="E260" s="131"/>
      <c r="F260" s="131"/>
      <c r="G260" s="131" t="s">
        <v>79</v>
      </c>
      <c r="H260" s="131"/>
      <c r="I260" s="131"/>
      <c r="J260" s="131"/>
      <c r="K260" s="131"/>
    </row>
    <row r="261" spans="1:11" ht="15">
      <c r="A261" s="130"/>
      <c r="B261" s="130" t="s">
        <v>70</v>
      </c>
      <c r="C261" s="132" t="s">
        <v>69</v>
      </c>
      <c r="D261" s="132"/>
      <c r="E261" s="132"/>
      <c r="F261" s="130" t="s">
        <v>3</v>
      </c>
      <c r="G261" s="130" t="s">
        <v>70</v>
      </c>
      <c r="H261" s="132" t="s">
        <v>69</v>
      </c>
      <c r="I261" s="132"/>
      <c r="J261" s="132"/>
      <c r="K261" s="130" t="s">
        <v>3</v>
      </c>
    </row>
    <row r="262" spans="1:11" ht="15.75">
      <c r="A262" s="130"/>
      <c r="B262" s="130"/>
      <c r="C262" s="127" t="s">
        <v>42</v>
      </c>
      <c r="D262" s="127" t="s">
        <v>44</v>
      </c>
      <c r="E262" s="126" t="s">
        <v>43</v>
      </c>
      <c r="F262" s="130"/>
      <c r="G262" s="130"/>
      <c r="H262" s="127" t="s">
        <v>42</v>
      </c>
      <c r="I262" s="127" t="s">
        <v>44</v>
      </c>
      <c r="J262" s="126" t="s">
        <v>43</v>
      </c>
      <c r="K262" s="130"/>
    </row>
    <row r="263" spans="1:11" ht="15">
      <c r="A263" s="5" t="s">
        <v>4</v>
      </c>
      <c r="B263" s="49">
        <v>2.85</v>
      </c>
      <c r="C263" s="49">
        <f>E263-D263</f>
        <v>6.5</v>
      </c>
      <c r="D263" s="49">
        <v>2.5</v>
      </c>
      <c r="E263" s="49">
        <v>9</v>
      </c>
      <c r="F263" s="10">
        <f>+E263*170/B263</f>
        <v>536.8421052631579</v>
      </c>
      <c r="G263" s="49">
        <v>2.91</v>
      </c>
      <c r="H263" s="49">
        <f>J263-I263</f>
        <v>9</v>
      </c>
      <c r="I263" s="49">
        <v>2.5</v>
      </c>
      <c r="J263" s="49">
        <v>11.5</v>
      </c>
      <c r="K263" s="10">
        <f>+J263*170/G263</f>
        <v>671.8213058419244</v>
      </c>
    </row>
    <row r="264" spans="1:11" ht="15">
      <c r="A264" s="5" t="s">
        <v>5</v>
      </c>
      <c r="B264" s="49">
        <v>5.7</v>
      </c>
      <c r="C264" s="49">
        <f aca="true" t="shared" si="28" ref="C264:C278">E264-D264</f>
        <v>17.5</v>
      </c>
      <c r="D264" s="49">
        <v>3</v>
      </c>
      <c r="E264" s="49">
        <v>20.5</v>
      </c>
      <c r="F264" s="10">
        <f aca="true" t="shared" si="29" ref="F264:F278">+E264*170/B264</f>
        <v>611.4035087719298</v>
      </c>
      <c r="G264" s="49">
        <v>6.69</v>
      </c>
      <c r="H264" s="49">
        <f aca="true" t="shared" si="30" ref="H264:H278">J264-I264</f>
        <v>19.5</v>
      </c>
      <c r="I264" s="49">
        <v>3</v>
      </c>
      <c r="J264" s="49">
        <v>22.5</v>
      </c>
      <c r="K264" s="10">
        <f aca="true" t="shared" si="31" ref="K264:K278">+J264*170/G264</f>
        <v>571.7488789237668</v>
      </c>
    </row>
    <row r="265" spans="1:11" ht="15">
      <c r="A265" s="5" t="s">
        <v>6</v>
      </c>
      <c r="B265" s="49">
        <v>4.71</v>
      </c>
      <c r="C265" s="49">
        <f t="shared" si="28"/>
        <v>15.4</v>
      </c>
      <c r="D265" s="49">
        <v>1.1</v>
      </c>
      <c r="E265" s="49">
        <v>16.5</v>
      </c>
      <c r="F265" s="10">
        <f t="shared" si="29"/>
        <v>595.5414012738853</v>
      </c>
      <c r="G265" s="49">
        <v>5.84</v>
      </c>
      <c r="H265" s="49">
        <f t="shared" si="30"/>
        <v>20.9</v>
      </c>
      <c r="I265" s="49">
        <v>1.1</v>
      </c>
      <c r="J265" s="49">
        <v>22</v>
      </c>
      <c r="K265" s="10">
        <f t="shared" si="31"/>
        <v>640.4109589041096</v>
      </c>
    </row>
    <row r="266" spans="1:12" ht="15">
      <c r="A266" s="128" t="s">
        <v>7</v>
      </c>
      <c r="B266" s="129">
        <f>SUM(B263:B265)</f>
        <v>13.260000000000002</v>
      </c>
      <c r="C266" s="129">
        <f t="shared" si="28"/>
        <v>39.4</v>
      </c>
      <c r="D266" s="129">
        <f>SUM(D263:D265)</f>
        <v>6.6</v>
      </c>
      <c r="E266" s="129">
        <f>SUM(E263:E265)</f>
        <v>46</v>
      </c>
      <c r="F266" s="34">
        <f t="shared" si="29"/>
        <v>589.7435897435897</v>
      </c>
      <c r="G266" s="129">
        <f>SUM(G263:G265)</f>
        <v>15.440000000000001</v>
      </c>
      <c r="H266" s="129">
        <f t="shared" si="30"/>
        <v>49.4</v>
      </c>
      <c r="I266" s="129">
        <f>SUM(I263:I265)</f>
        <v>6.6</v>
      </c>
      <c r="J266" s="129">
        <f>SUM(J263:J265)</f>
        <v>56</v>
      </c>
      <c r="K266" s="34">
        <f t="shared" si="31"/>
        <v>616.580310880829</v>
      </c>
      <c r="L266" s="122"/>
    </row>
    <row r="267" spans="1:11" ht="15">
      <c r="A267" s="5" t="s">
        <v>8</v>
      </c>
      <c r="B267" s="49">
        <v>23.82</v>
      </c>
      <c r="C267" s="49">
        <f t="shared" si="28"/>
        <v>91.8</v>
      </c>
      <c r="D267" s="49">
        <v>3.2</v>
      </c>
      <c r="E267" s="49">
        <v>95</v>
      </c>
      <c r="F267" s="10">
        <f t="shared" si="29"/>
        <v>678.0016792611251</v>
      </c>
      <c r="G267" s="49">
        <v>26.23</v>
      </c>
      <c r="H267" s="49">
        <f t="shared" si="30"/>
        <v>100.8</v>
      </c>
      <c r="I267" s="49">
        <v>3.2</v>
      </c>
      <c r="J267" s="49">
        <v>104</v>
      </c>
      <c r="K267" s="10">
        <f t="shared" si="31"/>
        <v>674.0373617994662</v>
      </c>
    </row>
    <row r="268" spans="1:11" ht="15">
      <c r="A268" s="5" t="s">
        <v>9</v>
      </c>
      <c r="B268" s="49">
        <v>38</v>
      </c>
      <c r="C268" s="49">
        <f t="shared" si="28"/>
        <v>82.75</v>
      </c>
      <c r="D268" s="49">
        <v>5.75</v>
      </c>
      <c r="E268" s="49">
        <v>88.5</v>
      </c>
      <c r="F268" s="10">
        <f t="shared" si="29"/>
        <v>395.92105263157896</v>
      </c>
      <c r="G268" s="49">
        <v>42.07</v>
      </c>
      <c r="H268" s="49">
        <f t="shared" si="30"/>
        <v>79.25</v>
      </c>
      <c r="I268" s="49">
        <v>5.75</v>
      </c>
      <c r="J268" s="49">
        <v>85</v>
      </c>
      <c r="K268" s="10">
        <f t="shared" si="31"/>
        <v>343.47516044687427</v>
      </c>
    </row>
    <row r="269" spans="1:11" ht="15">
      <c r="A269" s="5" t="s">
        <v>10</v>
      </c>
      <c r="B269" s="49">
        <v>5.99</v>
      </c>
      <c r="C269" s="49">
        <f t="shared" si="28"/>
        <v>19.8</v>
      </c>
      <c r="D269" s="49">
        <v>0.7</v>
      </c>
      <c r="E269" s="49">
        <v>20.5</v>
      </c>
      <c r="F269" s="10">
        <f t="shared" si="29"/>
        <v>581.8030050083472</v>
      </c>
      <c r="G269" s="49">
        <v>6.03</v>
      </c>
      <c r="H269" s="49">
        <f t="shared" si="30"/>
        <v>19.8</v>
      </c>
      <c r="I269" s="49">
        <v>0.7</v>
      </c>
      <c r="J269" s="49">
        <v>20.5</v>
      </c>
      <c r="K269" s="10">
        <f t="shared" si="31"/>
        <v>577.9436152570481</v>
      </c>
    </row>
    <row r="270" spans="1:11" ht="15">
      <c r="A270" s="128" t="s">
        <v>11</v>
      </c>
      <c r="B270" s="129">
        <f>SUM(B267:B269)</f>
        <v>67.81</v>
      </c>
      <c r="C270" s="129">
        <f t="shared" si="28"/>
        <v>194.35</v>
      </c>
      <c r="D270" s="129">
        <f>SUM(D267:D269)</f>
        <v>9.649999999999999</v>
      </c>
      <c r="E270" s="129">
        <f>SUM(E267:E269)</f>
        <v>204</v>
      </c>
      <c r="F270" s="34">
        <f t="shared" si="29"/>
        <v>511.4289927739271</v>
      </c>
      <c r="G270" s="129">
        <f>SUM(G267:G269)</f>
        <v>74.33</v>
      </c>
      <c r="H270" s="129">
        <f t="shared" si="30"/>
        <v>199.85</v>
      </c>
      <c r="I270" s="129">
        <f>SUM(I267:I269)</f>
        <v>9.649999999999999</v>
      </c>
      <c r="J270" s="129">
        <f>SUM(J267:J269)</f>
        <v>209.5</v>
      </c>
      <c r="K270" s="34">
        <f t="shared" si="31"/>
        <v>479.14704695277817</v>
      </c>
    </row>
    <row r="271" spans="1:11" ht="15">
      <c r="A271" s="5" t="s">
        <v>68</v>
      </c>
      <c r="B271" s="49">
        <v>14.09</v>
      </c>
      <c r="C271" s="49">
        <f t="shared" si="28"/>
        <v>47.4</v>
      </c>
      <c r="D271" s="49">
        <v>0.6</v>
      </c>
      <c r="E271" s="49">
        <v>48</v>
      </c>
      <c r="F271" s="10">
        <f t="shared" si="29"/>
        <v>579.1341376863023</v>
      </c>
      <c r="G271" s="49">
        <v>18.97</v>
      </c>
      <c r="H271" s="49">
        <f t="shared" si="30"/>
        <v>54.4</v>
      </c>
      <c r="I271" s="49">
        <v>0.6</v>
      </c>
      <c r="J271" s="49">
        <v>55</v>
      </c>
      <c r="K271" s="10">
        <f t="shared" si="31"/>
        <v>492.8835002635741</v>
      </c>
    </row>
    <row r="272" spans="1:11" ht="15">
      <c r="A272" s="5" t="s">
        <v>12</v>
      </c>
      <c r="B272" s="49">
        <v>4.72</v>
      </c>
      <c r="C272" s="49">
        <f t="shared" si="28"/>
        <v>13.1</v>
      </c>
      <c r="D272" s="49">
        <v>5.9</v>
      </c>
      <c r="E272" s="49">
        <v>19</v>
      </c>
      <c r="F272" s="10">
        <f t="shared" si="29"/>
        <v>684.3220338983051</v>
      </c>
      <c r="G272" s="49">
        <v>6.44</v>
      </c>
      <c r="H272" s="49">
        <f t="shared" si="30"/>
        <v>14.6</v>
      </c>
      <c r="I272" s="49">
        <v>5.9</v>
      </c>
      <c r="J272" s="49">
        <v>20.5</v>
      </c>
      <c r="K272" s="10">
        <f t="shared" si="31"/>
        <v>541.1490683229813</v>
      </c>
    </row>
    <row r="273" spans="1:11" ht="15">
      <c r="A273" s="5" t="s">
        <v>13</v>
      </c>
      <c r="B273" s="49">
        <v>5.1</v>
      </c>
      <c r="C273" s="49">
        <f t="shared" si="28"/>
        <v>16.9</v>
      </c>
      <c r="D273" s="49">
        <v>1.1</v>
      </c>
      <c r="E273" s="49">
        <v>18</v>
      </c>
      <c r="F273" s="10">
        <f t="shared" si="29"/>
        <v>600</v>
      </c>
      <c r="G273" s="49">
        <v>5.46</v>
      </c>
      <c r="H273" s="49">
        <f t="shared" si="30"/>
        <v>16.9</v>
      </c>
      <c r="I273" s="49">
        <v>1.1</v>
      </c>
      <c r="J273" s="49">
        <v>18</v>
      </c>
      <c r="K273" s="10">
        <f t="shared" si="31"/>
        <v>560.4395604395604</v>
      </c>
    </row>
    <row r="274" spans="1:11" ht="15">
      <c r="A274" s="5" t="s">
        <v>14</v>
      </c>
      <c r="B274" s="49">
        <v>1.42</v>
      </c>
      <c r="C274" s="49">
        <f t="shared" si="28"/>
        <v>2.8</v>
      </c>
      <c r="D274" s="49">
        <v>2.2</v>
      </c>
      <c r="E274" s="49">
        <v>5</v>
      </c>
      <c r="F274" s="10">
        <f t="shared" si="29"/>
        <v>598.5915492957747</v>
      </c>
      <c r="G274" s="49">
        <v>1.85</v>
      </c>
      <c r="H274" s="49">
        <f t="shared" si="30"/>
        <v>3.3</v>
      </c>
      <c r="I274" s="49">
        <v>2.2</v>
      </c>
      <c r="J274" s="49">
        <v>5.5</v>
      </c>
      <c r="K274" s="10">
        <f t="shared" si="31"/>
        <v>505.40540540540536</v>
      </c>
    </row>
    <row r="275" spans="1:11" ht="15">
      <c r="A275" s="128" t="s">
        <v>15</v>
      </c>
      <c r="B275" s="129">
        <f>SUM(B271:B274)</f>
        <v>25.33</v>
      </c>
      <c r="C275" s="129">
        <f t="shared" si="28"/>
        <v>80.2</v>
      </c>
      <c r="D275" s="129">
        <f>SUM(D271:D274)</f>
        <v>9.8</v>
      </c>
      <c r="E275" s="129">
        <f>SUM(E271:E274)</f>
        <v>90</v>
      </c>
      <c r="F275" s="34">
        <f t="shared" si="29"/>
        <v>604.026845637584</v>
      </c>
      <c r="G275" s="129">
        <f>SUM(G271:G274)</f>
        <v>32.72</v>
      </c>
      <c r="H275" s="129">
        <f t="shared" si="30"/>
        <v>89.2</v>
      </c>
      <c r="I275" s="129">
        <f>SUM(I271:I274)</f>
        <v>9.8</v>
      </c>
      <c r="J275" s="129">
        <f>SUM(J271:J274)</f>
        <v>99</v>
      </c>
      <c r="K275" s="34">
        <f t="shared" si="31"/>
        <v>514.3643031784841</v>
      </c>
    </row>
    <row r="276" spans="1:11" ht="15">
      <c r="A276" s="5" t="s">
        <v>22</v>
      </c>
      <c r="B276" s="49">
        <v>1.36</v>
      </c>
      <c r="C276" s="49">
        <f t="shared" si="28"/>
        <v>2.95</v>
      </c>
      <c r="D276" s="49">
        <v>0.05</v>
      </c>
      <c r="E276" s="49">
        <v>3</v>
      </c>
      <c r="F276" s="10">
        <f t="shared" si="29"/>
        <v>375</v>
      </c>
      <c r="G276" s="49">
        <v>1.45</v>
      </c>
      <c r="H276" s="49">
        <f t="shared" si="30"/>
        <v>3.45</v>
      </c>
      <c r="I276" s="49">
        <v>0.05</v>
      </c>
      <c r="J276" s="49">
        <v>3.5</v>
      </c>
      <c r="K276" s="10">
        <f t="shared" si="31"/>
        <v>410.3448275862069</v>
      </c>
    </row>
    <row r="277" spans="1:11" ht="15">
      <c r="A277" s="5" t="s">
        <v>16</v>
      </c>
      <c r="B277" s="49">
        <v>0.5</v>
      </c>
      <c r="C277" s="49">
        <f t="shared" si="28"/>
        <v>2</v>
      </c>
      <c r="D277" s="49">
        <v>0</v>
      </c>
      <c r="E277" s="49">
        <v>2</v>
      </c>
      <c r="F277" s="10">
        <f t="shared" si="29"/>
        <v>680</v>
      </c>
      <c r="G277" s="49">
        <v>0.5</v>
      </c>
      <c r="H277" s="49">
        <f t="shared" si="30"/>
        <v>2</v>
      </c>
      <c r="I277" s="49">
        <v>0</v>
      </c>
      <c r="J277" s="49">
        <v>2</v>
      </c>
      <c r="K277" s="10">
        <f t="shared" si="31"/>
        <v>680</v>
      </c>
    </row>
    <row r="278" spans="1:11" ht="15">
      <c r="A278" s="128" t="s">
        <v>17</v>
      </c>
      <c r="B278" s="129">
        <f>+B266+B270+B275+B276+B277</f>
        <v>108.26</v>
      </c>
      <c r="C278" s="129">
        <f t="shared" si="28"/>
        <v>318.9</v>
      </c>
      <c r="D278" s="129">
        <f>+D266+D270+D275+D276+D277</f>
        <v>26.1</v>
      </c>
      <c r="E278" s="129">
        <f>+E266+E270+E275+E276+E277</f>
        <v>345</v>
      </c>
      <c r="F278" s="34">
        <f t="shared" si="29"/>
        <v>541.7513393681877</v>
      </c>
      <c r="G278" s="129">
        <f>+G266+G270+G275+G276+G277</f>
        <v>124.44</v>
      </c>
      <c r="H278" s="129">
        <f t="shared" si="30"/>
        <v>343.9</v>
      </c>
      <c r="I278" s="129">
        <f>+I266+I270+I275+I276+I277</f>
        <v>26.1</v>
      </c>
      <c r="J278" s="129">
        <f>+J266+J270+J275+J276+J277</f>
        <v>370</v>
      </c>
      <c r="K278" s="34">
        <f t="shared" si="31"/>
        <v>505.46448087431696</v>
      </c>
    </row>
    <row r="279" spans="1:6" ht="12.75">
      <c r="A279" s="122"/>
      <c r="B279" s="122"/>
      <c r="C279" s="122"/>
      <c r="D279" s="122"/>
      <c r="E279" s="122"/>
      <c r="F279" s="122"/>
    </row>
    <row r="280" spans="1:9" ht="15.75">
      <c r="A280" s="147" t="s">
        <v>50</v>
      </c>
      <c r="B280" s="122"/>
      <c r="C280" s="122"/>
      <c r="D280" s="122"/>
      <c r="E280" s="122"/>
      <c r="F280" s="122"/>
      <c r="G280" s="122"/>
      <c r="H280" s="122"/>
      <c r="I280" s="122"/>
    </row>
    <row r="281" ht="23.25">
      <c r="A281" s="39" t="s">
        <v>78</v>
      </c>
    </row>
  </sheetData>
  <sheetProtection/>
  <mergeCells count="70">
    <mergeCell ref="A10:A11"/>
    <mergeCell ref="B10:D10"/>
    <mergeCell ref="E10:G10"/>
    <mergeCell ref="H10:J10"/>
    <mergeCell ref="K10:M10"/>
    <mergeCell ref="A54:A55"/>
    <mergeCell ref="K54:M54"/>
    <mergeCell ref="N54:P54"/>
    <mergeCell ref="Q54:S54"/>
    <mergeCell ref="G260:K260"/>
    <mergeCell ref="G261:G262"/>
    <mergeCell ref="H261:J261"/>
    <mergeCell ref="K261:K262"/>
    <mergeCell ref="N139:P139"/>
    <mergeCell ref="E140:G140"/>
    <mergeCell ref="H140:J140"/>
    <mergeCell ref="K140:M140"/>
    <mergeCell ref="T54:V54"/>
    <mergeCell ref="W54:Y54"/>
    <mergeCell ref="A81:A82"/>
    <mergeCell ref="B81:D81"/>
    <mergeCell ref="E81:G81"/>
    <mergeCell ref="H81:J81"/>
    <mergeCell ref="K81:M81"/>
    <mergeCell ref="B54:D54"/>
    <mergeCell ref="E54:G54"/>
    <mergeCell ref="H54:J54"/>
    <mergeCell ref="A110:A111"/>
    <mergeCell ref="B110:D110"/>
    <mergeCell ref="E110:G110"/>
    <mergeCell ref="H110:J110"/>
    <mergeCell ref="K110:M110"/>
    <mergeCell ref="B139:D139"/>
    <mergeCell ref="E139:G139"/>
    <mergeCell ref="H139:J139"/>
    <mergeCell ref="K139:M139"/>
    <mergeCell ref="N140:P140"/>
    <mergeCell ref="A169:A171"/>
    <mergeCell ref="B169:F169"/>
    <mergeCell ref="G169:K169"/>
    <mergeCell ref="B170:B171"/>
    <mergeCell ref="C170:E170"/>
    <mergeCell ref="H199:J199"/>
    <mergeCell ref="A189:D189"/>
    <mergeCell ref="A198:A200"/>
    <mergeCell ref="B198:F198"/>
    <mergeCell ref="G198:K198"/>
    <mergeCell ref="B199:B200"/>
    <mergeCell ref="C199:E199"/>
    <mergeCell ref="K199:K200"/>
    <mergeCell ref="G228:K228"/>
    <mergeCell ref="G229:G230"/>
    <mergeCell ref="H229:J229"/>
    <mergeCell ref="K229:K230"/>
    <mergeCell ref="F170:F171"/>
    <mergeCell ref="G170:G171"/>
    <mergeCell ref="H170:J170"/>
    <mergeCell ref="K170:K171"/>
    <mergeCell ref="F199:F200"/>
    <mergeCell ref="G199:G200"/>
    <mergeCell ref="A260:A262"/>
    <mergeCell ref="B260:F260"/>
    <mergeCell ref="B261:B262"/>
    <mergeCell ref="C261:E261"/>
    <mergeCell ref="F261:F262"/>
    <mergeCell ref="A228:A230"/>
    <mergeCell ref="B228:F228"/>
    <mergeCell ref="B229:B230"/>
    <mergeCell ref="C229:E229"/>
    <mergeCell ref="F229:F230"/>
  </mergeCells>
  <printOptions/>
  <pageMargins left="0.86" right="0.196850393700787" top="0.49" bottom="0.261811024" header="0.47244094488189" footer="0.261811024"/>
  <pageSetup fitToHeight="1" fitToWidth="1" horizontalDpi="600" verticalDpi="600" orientation="landscape" paperSize="9" scale="84" r:id="rId2"/>
  <rowBreaks count="2" manualBreakCount="2">
    <brk id="74" max="255" man="1"/>
    <brk id="102" max="18" man="1"/>
  </rowBreaks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jtcbap</dc:creator>
  <cp:keywords/>
  <dc:description/>
  <cp:lastModifiedBy>deo</cp:lastModifiedBy>
  <cp:lastPrinted>2017-08-18T11:15:44Z</cp:lastPrinted>
  <dcterms:created xsi:type="dcterms:W3CDTF">2005-04-15T09:46:09Z</dcterms:created>
  <dcterms:modified xsi:type="dcterms:W3CDTF">2018-06-18T04:51:57Z</dcterms:modified>
  <cp:category/>
  <cp:version/>
  <cp:contentType/>
  <cp:contentStatus/>
</cp:coreProperties>
</file>